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\Human Resource Files\Seniority Lists\2022-2023\"/>
    </mc:Choice>
  </mc:AlternateContent>
  <xr:revisionPtr revIDLastSave="0" documentId="13_ncr:1_{94B051FD-FBE5-4AA2-B405-D42A4A39F17F}" xr6:coauthVersionLast="47" xr6:coauthVersionMax="47" xr10:uidLastSave="{00000000-0000-0000-0000-000000000000}"/>
  <bookViews>
    <workbookView xWindow="-13500" yWindow="-16320" windowWidth="29040" windowHeight="15840" xr2:uid="{1FB3782C-7EB1-49F3-B5C9-933E4EBC73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G377" i="1"/>
  <c r="E377" i="1" s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G346" i="1"/>
  <c r="E346" i="1" s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G311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G289" i="1"/>
  <c r="E289" i="1"/>
  <c r="E288" i="1"/>
  <c r="G287" i="1"/>
  <c r="E287" i="1" s="1"/>
  <c r="E286" i="1"/>
  <c r="G285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G266" i="1"/>
  <c r="E266" i="1"/>
  <c r="E265" i="1"/>
  <c r="E264" i="1"/>
  <c r="G263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G232" i="1"/>
  <c r="E232" i="1"/>
  <c r="G231" i="1"/>
  <c r="E231" i="1" s="1"/>
  <c r="G230" i="1"/>
  <c r="E230" i="1"/>
  <c r="G229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G213" i="1"/>
  <c r="E213" i="1" s="1"/>
  <c r="G212" i="1"/>
  <c r="E212" i="1" s="1"/>
  <c r="E211" i="1"/>
  <c r="G210" i="1"/>
  <c r="E210" i="1" s="1"/>
  <c r="E209" i="1"/>
  <c r="G208" i="1"/>
  <c r="E208" i="1" s="1"/>
  <c r="G207" i="1"/>
  <c r="E207" i="1" s="1"/>
  <c r="G206" i="1"/>
  <c r="E206" i="1" s="1"/>
  <c r="G205" i="1"/>
  <c r="E205" i="1" s="1"/>
  <c r="G204" i="1"/>
  <c r="E204" i="1" s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G188" i="1"/>
  <c r="E188" i="1" s="1"/>
  <c r="G187" i="1"/>
  <c r="E187" i="1"/>
  <c r="G186" i="1"/>
  <c r="E186" i="1"/>
  <c r="G185" i="1"/>
  <c r="E185" i="1"/>
  <c r="E184" i="1"/>
  <c r="E183" i="1"/>
  <c r="G182" i="1"/>
  <c r="E182" i="1"/>
  <c r="G181" i="1"/>
  <c r="E181" i="1"/>
  <c r="G180" i="1"/>
  <c r="E180" i="1"/>
  <c r="G179" i="1"/>
  <c r="E179" i="1" s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G164" i="1"/>
  <c r="E164" i="1" s="1"/>
  <c r="G163" i="1"/>
  <c r="E163" i="1"/>
  <c r="G162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G150" i="1"/>
  <c r="E150" i="1" s="1"/>
  <c r="G149" i="1"/>
  <c r="E149" i="1"/>
  <c r="G148" i="1"/>
  <c r="E148" i="1" s="1"/>
  <c r="E147" i="1"/>
  <c r="E146" i="1"/>
  <c r="E145" i="1"/>
  <c r="E144" i="1"/>
  <c r="E143" i="1"/>
  <c r="E142" i="1"/>
  <c r="E141" i="1"/>
  <c r="E140" i="1"/>
  <c r="E139" i="1"/>
  <c r="E138" i="1"/>
  <c r="E137" i="1"/>
  <c r="G136" i="1"/>
  <c r="E136" i="1" s="1"/>
  <c r="G135" i="1"/>
  <c r="E135" i="1"/>
  <c r="G134" i="1"/>
  <c r="E134" i="1" s="1"/>
  <c r="G133" i="1"/>
  <c r="E133" i="1" s="1"/>
  <c r="G132" i="1"/>
  <c r="E132" i="1" s="1"/>
  <c r="E131" i="1"/>
  <c r="E130" i="1"/>
  <c r="E129" i="1"/>
  <c r="E128" i="1"/>
  <c r="E127" i="1"/>
  <c r="E126" i="1"/>
  <c r="E125" i="1"/>
  <c r="E124" i="1"/>
  <c r="E123" i="1"/>
  <c r="G122" i="1"/>
  <c r="E122" i="1" s="1"/>
  <c r="G121" i="1"/>
  <c r="E121" i="1" s="1"/>
  <c r="G120" i="1"/>
  <c r="E120" i="1" s="1"/>
  <c r="G119" i="1"/>
  <c r="E119" i="1"/>
  <c r="G118" i="1"/>
  <c r="E118" i="1" s="1"/>
  <c r="G117" i="1"/>
  <c r="E117" i="1" s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G101" i="1"/>
  <c r="E101" i="1" s="1"/>
  <c r="G100" i="1"/>
  <c r="E100" i="1"/>
  <c r="G99" i="1"/>
  <c r="E99" i="1" s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G83" i="1"/>
  <c r="E83" i="1" s="1"/>
  <c r="G82" i="1"/>
  <c r="E82" i="1" s="1"/>
  <c r="G81" i="1"/>
  <c r="E81" i="1" s="1"/>
  <c r="E80" i="1"/>
  <c r="E79" i="1"/>
  <c r="E78" i="1"/>
  <c r="E77" i="1"/>
  <c r="E76" i="1"/>
  <c r="G75" i="1"/>
  <c r="E75" i="1" s="1"/>
  <c r="G74" i="1"/>
  <c r="E74" i="1" s="1"/>
  <c r="E73" i="1"/>
  <c r="E72" i="1"/>
  <c r="E71" i="1"/>
  <c r="G70" i="1"/>
  <c r="E70" i="1" s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G44" i="1"/>
  <c r="E44" i="1" s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G25" i="1"/>
  <c r="E25" i="1" s="1"/>
  <c r="E24" i="1"/>
  <c r="F23" i="1"/>
  <c r="E23" i="1" s="1"/>
  <c r="E22" i="1"/>
  <c r="E21" i="1"/>
  <c r="E20" i="1"/>
  <c r="E19" i="1"/>
  <c r="E18" i="1"/>
  <c r="E17" i="1"/>
  <c r="E15" i="1"/>
  <c r="E14" i="1"/>
  <c r="E13" i="1"/>
  <c r="E12" i="1"/>
  <c r="E11" i="1"/>
  <c r="E10" i="1"/>
  <c r="G9" i="1"/>
  <c r="E9" i="1" s="1"/>
  <c r="E8" i="1"/>
  <c r="E7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Eden Roberts</author>
  </authors>
  <commentList>
    <comment ref="E457" authorId="0" shapeId="0" xr:uid="{4F434D6E-DC7A-4C06-8F69-C6C81C05B4DC}">
      <text>
        <r>
          <rPr>
            <b/>
            <sz val="9"/>
            <color indexed="81"/>
            <rFont val="Tahoma"/>
            <charset val="1"/>
          </rPr>
          <t>Eden Roberts:</t>
        </r>
        <r>
          <rPr>
            <sz val="9"/>
            <color indexed="81"/>
            <rFont val="Tahoma"/>
            <charset val="1"/>
          </rPr>
          <t xml:space="preserve">
.50 FTE for 60/187 days in 22-23, then moved to 1.0 FTE</t>
        </r>
      </text>
    </comment>
  </commentList>
</comments>
</file>

<file path=xl/sharedStrings.xml><?xml version="1.0" encoding="utf-8"?>
<sst xmlns="http://schemas.openxmlformats.org/spreadsheetml/2006/main" count="930" uniqueCount="691">
  <si>
    <t>Kalispell School District No. 5</t>
  </si>
  <si>
    <t>Certified Union Seniority List</t>
  </si>
  <si>
    <t>Elementary</t>
  </si>
  <si>
    <t>Name</t>
  </si>
  <si>
    <t>Effective Date</t>
  </si>
  <si>
    <t>District Date of Hire</t>
  </si>
  <si>
    <t>Union Date of Hire</t>
  </si>
  <si>
    <t>Seniority in Years</t>
  </si>
  <si>
    <t>Leave of Absence</t>
  </si>
  <si>
    <t>Exceptions</t>
  </si>
  <si>
    <t>Endorsements</t>
  </si>
  <si>
    <t>Ryan, Kathleen</t>
  </si>
  <si>
    <t>Elementary K-8, Special Education (PK-12)</t>
  </si>
  <si>
    <t>Ryan, Susan</t>
  </si>
  <si>
    <t>Bennett, Grady</t>
  </si>
  <si>
    <t>Business Education (Broadfield) 5-12</t>
  </si>
  <si>
    <t>St. Onge, Angela</t>
  </si>
  <si>
    <t>Mathematics (5-12)</t>
  </si>
  <si>
    <t>Drew, Mark</t>
  </si>
  <si>
    <t>Mathematics</t>
  </si>
  <si>
    <t>Adkins, Greg</t>
  </si>
  <si>
    <t>Drama, History, Speech Communications</t>
  </si>
  <si>
    <t>Boschee, Jerome</t>
  </si>
  <si>
    <t>History, School Counselor, Social Studies (Broadfield), Principal (K-12), Traffic Ed</t>
  </si>
  <si>
    <t>Jones, Cindy</t>
  </si>
  <si>
    <t>O'Brien, Mitch</t>
  </si>
  <si>
    <t>Elementary (K-8), Special Education (PK-12)</t>
  </si>
  <si>
    <t>More, Kerrie</t>
  </si>
  <si>
    <t>English, Language &amp; Literature, Library K-12, Psychology 5-12</t>
  </si>
  <si>
    <t>Beckett, Eileen</t>
  </si>
  <si>
    <t>Music K-12</t>
  </si>
  <si>
    <t>Haring, Dana</t>
  </si>
  <si>
    <t>English, Language and Literature,  Principal K-12</t>
  </si>
  <si>
    <t>O'Donnell, Sean</t>
  </si>
  <si>
    <t>Social Studies (Broadfield) 5-12</t>
  </si>
  <si>
    <t>Streitmatter, Kyle</t>
  </si>
  <si>
    <t>Elementary, Special Education PK-12</t>
  </si>
  <si>
    <t>Trefney, Susan</t>
  </si>
  <si>
    <t>Barnes, Tara</t>
  </si>
  <si>
    <t>James, Norma</t>
  </si>
  <si>
    <t>Elementary Curriculum K-8, Special Education (PK-12)</t>
  </si>
  <si>
    <t>Watson, Jennifer</t>
  </si>
  <si>
    <t>English, Language and Literature</t>
  </si>
  <si>
    <t>Fritz, Ivanna</t>
  </si>
  <si>
    <t>English, Language and Literature, Speech Communications</t>
  </si>
  <si>
    <t>Boveng, April</t>
  </si>
  <si>
    <t>English, Language &amp; Literature, Psychology</t>
  </si>
  <si>
    <t>Letourneau, Gregg</t>
  </si>
  <si>
    <t>Mathematics 5-12</t>
  </si>
  <si>
    <t>Veasey, Kenneth</t>
  </si>
  <si>
    <t>French 5-12, German 5-12, Mathematics 5-12, Physics 5-12</t>
  </si>
  <si>
    <t>Nickerson, Tonya</t>
  </si>
  <si>
    <t>Elementary K-8, Reading (K-12)</t>
  </si>
  <si>
    <t>Higgins, Kelli</t>
  </si>
  <si>
    <t>English, Language and Literature 5-12, Speech Communications 5-12</t>
  </si>
  <si>
    <t>Handford, Hank</t>
  </si>
  <si>
    <t>Music (K-12)</t>
  </si>
  <si>
    <t>Iblings, Melanie</t>
  </si>
  <si>
    <t>Elementary K-8</t>
  </si>
  <si>
    <t>Delle, Heidi</t>
  </si>
  <si>
    <t>Elementary (K-8), English, language and Literature (5-12), Social Studies (Broadfield) (5-12)</t>
  </si>
  <si>
    <t>O'Donnell, Shannon</t>
  </si>
  <si>
    <t xml:space="preserve">English, Language and Literature 5-12, History 5-12 </t>
  </si>
  <si>
    <t>Putzler, Christopher</t>
  </si>
  <si>
    <t>Biology</t>
  </si>
  <si>
    <t>Thompson, Jeffrey</t>
  </si>
  <si>
    <t>Business Education (Broadfield) 5-12, Health Enhancement K-12</t>
  </si>
  <si>
    <t>Measure, Buck</t>
  </si>
  <si>
    <t>Elementary Curriculum, Art (K-12)</t>
  </si>
  <si>
    <t>Bemis, Joel</t>
  </si>
  <si>
    <t>English, Language and Literature 5-12, Reading K-12</t>
  </si>
  <si>
    <t>Hunter, Robert</t>
  </si>
  <si>
    <t>Career &amp; Technical - Automotive Technology 5-12</t>
  </si>
  <si>
    <t>Lapke, Anthony</t>
  </si>
  <si>
    <t>Mathematics, Engineering 5-12</t>
  </si>
  <si>
    <t>Nikunen, Brad</t>
  </si>
  <si>
    <t>Rider, Lynne</t>
  </si>
  <si>
    <t>Elementary, Mathematics, Reading K-12</t>
  </si>
  <si>
    <t>Sinclair, Sharon</t>
  </si>
  <si>
    <t>Wilson, Cory</t>
  </si>
  <si>
    <t>History 5-12, Special Education (5-12)</t>
  </si>
  <si>
    <t>Johnson, Lynette</t>
  </si>
  <si>
    <t>Physical Science, Mathematics, Chemistry</t>
  </si>
  <si>
    <t>Warnell, Jana</t>
  </si>
  <si>
    <t>Elementary, Library K-12</t>
  </si>
  <si>
    <t>Robinson-Dutton, Shannon</t>
  </si>
  <si>
    <t>Health Enhancement K-12, Principal K-12</t>
  </si>
  <si>
    <t>Bay, Brian</t>
  </si>
  <si>
    <t>Agriculture (Class 1 or 2)</t>
  </si>
  <si>
    <t>Adkins, Lori</t>
  </si>
  <si>
    <t>Dardis, Melanie</t>
  </si>
  <si>
    <t>History, Economics</t>
  </si>
  <si>
    <t>Eversoll, Steven</t>
  </si>
  <si>
    <t>Chemistry, Mathematics, Physics</t>
  </si>
  <si>
    <t>Gray, Lori</t>
  </si>
  <si>
    <t>Family &amp; Consumer Sciences</t>
  </si>
  <si>
    <t>Harkins, Mark</t>
  </si>
  <si>
    <t>History, Social Studies (Broadfield)</t>
  </si>
  <si>
    <t>Huestis, Lee</t>
  </si>
  <si>
    <t>Nadeau, Marc</t>
  </si>
  <si>
    <t xml:space="preserve">English, Language and Literature 5-12 </t>
  </si>
  <si>
    <t>Phillips, Aarica</t>
  </si>
  <si>
    <t>Sanders, Jerome</t>
  </si>
  <si>
    <t>Elementary Curriculum K-8, Social Studies (Broadfield) 5-12, Special Education (PK-12)</t>
  </si>
  <si>
    <t>Schauf, Nancy</t>
  </si>
  <si>
    <t>English, Language &amp; Literature, Library k-12, Reading K-12</t>
  </si>
  <si>
    <t>Thomson, Lisa</t>
  </si>
  <si>
    <t>Biology 5-12, Mathematics 5-12</t>
  </si>
  <si>
    <t>Nelson, Sara</t>
  </si>
  <si>
    <t>Art (K-12)</t>
  </si>
  <si>
    <t>Burnham, Thomas</t>
  </si>
  <si>
    <t>Journalism, Social Studies (Broadfield)</t>
  </si>
  <si>
    <t>Cusker, Chris</t>
  </si>
  <si>
    <t>Social Studies (Broadfield), Special Education PK-12</t>
  </si>
  <si>
    <t>Thomas, Kelli</t>
  </si>
  <si>
    <t>Peeples, Christy</t>
  </si>
  <si>
    <t>Spanish (K-12)</t>
  </si>
  <si>
    <t>Wiley, Mikelle</t>
  </si>
  <si>
    <t>Barr, David</t>
  </si>
  <si>
    <t>Music 5-12</t>
  </si>
  <si>
    <t>Bernau, Liz</t>
  </si>
  <si>
    <t>Elementary, Special Education (PK-12)</t>
  </si>
  <si>
    <t>Conner, Sarah</t>
  </si>
  <si>
    <t>Biology, Science (Broadfield)</t>
  </si>
  <si>
    <t>Heupel, Alfred</t>
  </si>
  <si>
    <t>Krueger, Anna</t>
  </si>
  <si>
    <t>Brandon, Laura</t>
  </si>
  <si>
    <t>School Psychologist</t>
  </si>
  <si>
    <t>Gottschlich, Autumn</t>
  </si>
  <si>
    <t>Elementary, English as a 2nd Language K-12, English, Language &amp; Literature, Social Studies (Broadfield)</t>
  </si>
  <si>
    <t>Kelly, Sean</t>
  </si>
  <si>
    <t>Strong, Karen</t>
  </si>
  <si>
    <t>Biology 5-12, Family &amp; Consumer Sciences 5-12</t>
  </si>
  <si>
    <t>Sanders, Kristi</t>
  </si>
  <si>
    <t>Elementary Curriculum K-8</t>
  </si>
  <si>
    <t>Kennedy, Shelly</t>
  </si>
  <si>
    <t>Boar, Alissa</t>
  </si>
  <si>
    <t>Elementary Curriculum, Special Education (P-12), School Counselor 1 (K-12)</t>
  </si>
  <si>
    <t>Handford, Christa</t>
  </si>
  <si>
    <t>Elementary Curriculum</t>
  </si>
  <si>
    <t>Munro, Joshua</t>
  </si>
  <si>
    <t>Business Education, Marketing</t>
  </si>
  <si>
    <t>Sherman, Michael</t>
  </si>
  <si>
    <t>Biology 5-12, Health Enhancement (K-12), School Counselor (K-12)</t>
  </si>
  <si>
    <t>Werk, Karla</t>
  </si>
  <si>
    <t>Buzzell, Stephanie</t>
  </si>
  <si>
    <t>Elementary, Library K-12, Reading K-12</t>
  </si>
  <si>
    <t>Nichols, Jenna</t>
  </si>
  <si>
    <t>Willcut, Brynn</t>
  </si>
  <si>
    <t>Elementary, Reading K-12</t>
  </si>
  <si>
    <t>Andersen, Stacey</t>
  </si>
  <si>
    <t>Anderson, Brock</t>
  </si>
  <si>
    <t>Art K-12, Industrial Arts, Industrial Technology Education</t>
  </si>
  <si>
    <t>Anderson, Chere'</t>
  </si>
  <si>
    <t>Business Education Broadfield (5-12), Marketing (5-12), Principal K-12</t>
  </si>
  <si>
    <t>Anderson, Dawn</t>
  </si>
  <si>
    <t>School Counselor 6 (K-12)</t>
  </si>
  <si>
    <t>Anderson, Heather</t>
  </si>
  <si>
    <t xml:space="preserve">Elementary </t>
  </si>
  <si>
    <t>Burtsfield, Dani</t>
  </si>
  <si>
    <t>Eash, Carter</t>
  </si>
  <si>
    <t>Science (Broadfield)</t>
  </si>
  <si>
    <t>Elliott, Suzanne</t>
  </si>
  <si>
    <t>Evans, Richard</t>
  </si>
  <si>
    <t>O'Brien, Mollie</t>
  </si>
  <si>
    <t>Rumsey, Jesse</t>
  </si>
  <si>
    <t>Schultz, Gerald</t>
  </si>
  <si>
    <t>Music(K-12), Special Education (PK-12)</t>
  </si>
  <si>
    <t>Urbach, Jennifer</t>
  </si>
  <si>
    <t>Elementary K-8, Special Education (KP-12)</t>
  </si>
  <si>
    <t>Young, Ben</t>
  </si>
  <si>
    <t>Biology 5-12, Science (Broadfield) 5-12</t>
  </si>
  <si>
    <t>Wyant, Brittany</t>
  </si>
  <si>
    <t>Uibel, Kayleen</t>
  </si>
  <si>
    <t>Hanson, Charles</t>
  </si>
  <si>
    <t>Putzler, Wendy</t>
  </si>
  <si>
    <t>English, Language and Literature 5-12</t>
  </si>
  <si>
    <t>Ames, Melaina</t>
  </si>
  <si>
    <t>Birks, Gena</t>
  </si>
  <si>
    <t>Elliott, Kari</t>
  </si>
  <si>
    <t>Gartner, Charlene</t>
  </si>
  <si>
    <t>Iddings, Lisa</t>
  </si>
  <si>
    <t>Music (K-12), Special Education (PK-12)</t>
  </si>
  <si>
    <t>Iddings, Sean</t>
  </si>
  <si>
    <t>Speech Pathologist</t>
  </si>
  <si>
    <t>Malmin, Ryan</t>
  </si>
  <si>
    <t>English, Language &amp; Literature</t>
  </si>
  <si>
    <t>Maroney, Marcy</t>
  </si>
  <si>
    <t>Overman, Lynette</t>
  </si>
  <si>
    <t>Health Enhancement K-12</t>
  </si>
  <si>
    <t>Pettymyers, Krista</t>
  </si>
  <si>
    <t>Power, Carrie</t>
  </si>
  <si>
    <t>English, Language and Literature 5-12, Sociology 5-12</t>
  </si>
  <si>
    <t>Schreiner, Kris</t>
  </si>
  <si>
    <t>Geography, History</t>
  </si>
  <si>
    <t>Sherman, Susan</t>
  </si>
  <si>
    <t>Health (5-12), Health Enhancement (K-12), School Counseling (K-12)</t>
  </si>
  <si>
    <t>Smith, Shannon</t>
  </si>
  <si>
    <t>Weaks, Chris</t>
  </si>
  <si>
    <t>School Counselor 6 K-12</t>
  </si>
  <si>
    <t>Johnson, Kevin</t>
  </si>
  <si>
    <t>History, Political Science</t>
  </si>
  <si>
    <t>Panique, Patricia</t>
  </si>
  <si>
    <t>Koppes, Megan</t>
  </si>
  <si>
    <t>English,Language and Literature 5-12</t>
  </si>
  <si>
    <t>Stump, Jaret</t>
  </si>
  <si>
    <t>Earth Science 5-12, Mathematics 5-12</t>
  </si>
  <si>
    <t>Snipstead, Tracy</t>
  </si>
  <si>
    <t>Zimmerman, Libby</t>
  </si>
  <si>
    <t>Chemistry, Science (Broadfield)</t>
  </si>
  <si>
    <t>Cincis, Chad</t>
  </si>
  <si>
    <t>English, Language and Literature, Special Education PK-12</t>
  </si>
  <si>
    <t>Clark, Rose Ann</t>
  </si>
  <si>
    <t>Elementary Curriculum, Principal (K-12)</t>
  </si>
  <si>
    <t>Couser, Noah</t>
  </si>
  <si>
    <t>Elementary K-8, Health Enhancement K-12</t>
  </si>
  <si>
    <t>Denney, Aaron</t>
  </si>
  <si>
    <t>English, Language &amp; Literature, Spanish K-12</t>
  </si>
  <si>
    <t>McGough, Jodie</t>
  </si>
  <si>
    <t>Special Education (P-12)</t>
  </si>
  <si>
    <t>Mouat, Joshua</t>
  </si>
  <si>
    <t>Elementary K-8, Library K-12</t>
  </si>
  <si>
    <t>Murphy, Rachel</t>
  </si>
  <si>
    <t>Elementary K-8, Special Education PK-12</t>
  </si>
  <si>
    <t>Pevey, Kirsten</t>
  </si>
  <si>
    <t>Roper, Dani</t>
  </si>
  <si>
    <t>Jensen, Lauren</t>
  </si>
  <si>
    <t>Health Enhancement K-12, School Counselor 1 K-12, Special Education PK-12</t>
  </si>
  <si>
    <t>Olson, Carla</t>
  </si>
  <si>
    <t>Elementary, Business Education (Broadfield) 5-12, Principal K-12</t>
  </si>
  <si>
    <t>Cordes, Renee</t>
  </si>
  <si>
    <t>Biology (5-12), English, Language and Literature 5-12</t>
  </si>
  <si>
    <t>Mitchell, Allison</t>
  </si>
  <si>
    <t>Antley, Roy</t>
  </si>
  <si>
    <t>Social Studies (Broadfield)</t>
  </si>
  <si>
    <t>Dalla Betta, Heather</t>
  </si>
  <si>
    <t>Deitz, Jacob</t>
  </si>
  <si>
    <t>Forrest, Carly</t>
  </si>
  <si>
    <t>Fox, Brian</t>
  </si>
  <si>
    <t>Fox, Kaylee</t>
  </si>
  <si>
    <t>Science (Broadfield), Health Professions - Biotechnology</t>
  </si>
  <si>
    <t>Hennell, Carl</t>
  </si>
  <si>
    <t>Kelner, Thomas</t>
  </si>
  <si>
    <t>Social Studies (Broadfield), Principal K-12</t>
  </si>
  <si>
    <t>Lister, Kimberly</t>
  </si>
  <si>
    <t>Nelson, Katrina</t>
  </si>
  <si>
    <t>Hodges, Patty</t>
  </si>
  <si>
    <t>English, Language and Literature, English as a Second Language K-12, French K-12</t>
  </si>
  <si>
    <t>Powell, Stephanie</t>
  </si>
  <si>
    <t>Elementary Curriculum, Special Education (PK-12)</t>
  </si>
  <si>
    <t>Schule, Elizabeth</t>
  </si>
  <si>
    <t>Adamcyk, Chris</t>
  </si>
  <si>
    <t>Mainolfi, Karen</t>
  </si>
  <si>
    <t>Business Education (Broadfield) 5-12, Mathematics</t>
  </si>
  <si>
    <t>Loran, Romy</t>
  </si>
  <si>
    <t>Carr, Lucas</t>
  </si>
  <si>
    <t>Cattelino, Chelsea</t>
  </si>
  <si>
    <t>School Counselor (K-12)</t>
  </si>
  <si>
    <t>Congdon, Jamie</t>
  </si>
  <si>
    <t>Ferda, Taylor</t>
  </si>
  <si>
    <t>Social Studies (Broadfield) 5-12, Principal K-12</t>
  </si>
  <si>
    <t>Gross, Nicole</t>
  </si>
  <si>
    <t>Lyngholm, Jennifer</t>
  </si>
  <si>
    <t>Nadasi, Stephanie</t>
  </si>
  <si>
    <t>O'Neil, Christy</t>
  </si>
  <si>
    <t>Owens, Maggie</t>
  </si>
  <si>
    <t>Winkler, Amber</t>
  </si>
  <si>
    <t>Maguire, Jolene</t>
  </si>
  <si>
    <t>English, Language and Literature 5-12, History 5-12, Social Studies (Broadfield) 5-12</t>
  </si>
  <si>
    <t>May, Hollis</t>
  </si>
  <si>
    <t>Lenzner, Lauren</t>
  </si>
  <si>
    <t>Cummings, Christopher</t>
  </si>
  <si>
    <t>Art (K-12), English, Language and Literature 5-12</t>
  </si>
  <si>
    <t>Fleming, Ashlie</t>
  </si>
  <si>
    <t>Elementary Curriculum K-8, Social Studies (Broadfield) 5-12</t>
  </si>
  <si>
    <t>Hill, Stephanie</t>
  </si>
  <si>
    <t>French K-12</t>
  </si>
  <si>
    <t>Mauritzen, Clayton</t>
  </si>
  <si>
    <t>English, Language and Literature, History</t>
  </si>
  <si>
    <t>Ogden, Dan</t>
  </si>
  <si>
    <t>Sears, Lisa</t>
  </si>
  <si>
    <t>Elementary K-8, School Counseling (K-12)</t>
  </si>
  <si>
    <t>Shehan, Bethany</t>
  </si>
  <si>
    <t>Stephens, Dow</t>
  </si>
  <si>
    <t>English, Language and Literature 5-12, Social Studies (Broadfield) 5-12</t>
  </si>
  <si>
    <t>Weber, Mindy</t>
  </si>
  <si>
    <t>Wilson, Jareth</t>
  </si>
  <si>
    <t>Business Education  (Broadfield) 5-12</t>
  </si>
  <si>
    <t>Wright, Beau</t>
  </si>
  <si>
    <t>Brown, Jenna</t>
  </si>
  <si>
    <t>Hankinson, Tucker</t>
  </si>
  <si>
    <t>Agriculture (Class 1 or 2) 5-12</t>
  </si>
  <si>
    <t>Fusaro, Mary</t>
  </si>
  <si>
    <t>Elementary, School Counselor K-12</t>
  </si>
  <si>
    <t>Edwards, Carin</t>
  </si>
  <si>
    <t>Biology 5-12, Chemistry 5-12</t>
  </si>
  <si>
    <t>Capser, Nicole</t>
  </si>
  <si>
    <t>Elementary K-8, Special Education (PK-12), Principal K-12</t>
  </si>
  <si>
    <t>LaCasse, Shay</t>
  </si>
  <si>
    <t>Chamberlain, Shannon</t>
  </si>
  <si>
    <t>English, Language and Literature, Library (K-12)</t>
  </si>
  <si>
    <t>Miller, Rachel</t>
  </si>
  <si>
    <t>Tedder, Jennifer</t>
  </si>
  <si>
    <t>Special Education (PK-12)</t>
  </si>
  <si>
    <t>Smith, Jennifer</t>
  </si>
  <si>
    <t>Dankers, Ross</t>
  </si>
  <si>
    <t>Sykora, Elizabeth</t>
  </si>
  <si>
    <t>Drama, English, Language and Literature</t>
  </si>
  <si>
    <t>Hattel, Kelsey</t>
  </si>
  <si>
    <t>Bortz, Christy</t>
  </si>
  <si>
    <t>Elementary K-8, Principal K-12</t>
  </si>
  <si>
    <t>Buzzell, Gabriel</t>
  </si>
  <si>
    <t>Elementary Class 2, Principal K-12</t>
  </si>
  <si>
    <t>Fant, Lisa</t>
  </si>
  <si>
    <t>Elementary Curriculum, Special Education (PK-12), Principal K-12</t>
  </si>
  <si>
    <t>Koehler, Lisa</t>
  </si>
  <si>
    <t>Elementary, Health Enhancement K-12</t>
  </si>
  <si>
    <t>Lillard, David</t>
  </si>
  <si>
    <t>Mohler, Joshua</t>
  </si>
  <si>
    <t>Art K-12, English, Language and Literature %-12</t>
  </si>
  <si>
    <t>Munday, Rachael</t>
  </si>
  <si>
    <t>Elementary Curriculum, Permissive Special Competency: Early Childhood</t>
  </si>
  <si>
    <t>Richardson, Cary</t>
  </si>
  <si>
    <t>Robbins, Austin</t>
  </si>
  <si>
    <t>Mathematics, Science (Broadfield), Engineering</t>
  </si>
  <si>
    <t>Roberts, Christina</t>
  </si>
  <si>
    <t>Robertson, Kristin</t>
  </si>
  <si>
    <t>Art K-12</t>
  </si>
  <si>
    <t>Samdahl, Makayla</t>
  </si>
  <si>
    <t>Elementary, English Language &amp; Litrature 5-12</t>
  </si>
  <si>
    <t>Schreiner, Markie</t>
  </si>
  <si>
    <t>Sherrill, Maggie</t>
  </si>
  <si>
    <t>Smith, Troy</t>
  </si>
  <si>
    <t>Industrial Technology Education</t>
  </si>
  <si>
    <t>Burfeind, Daniel</t>
  </si>
  <si>
    <t>Heuscher, Caitlin</t>
  </si>
  <si>
    <t>Business Education (Broadfield) PK-12</t>
  </si>
  <si>
    <t>Jackson, Ginger</t>
  </si>
  <si>
    <t>Mathematics 5-12, Elementary K-8</t>
  </si>
  <si>
    <t>Niva, Kyla</t>
  </si>
  <si>
    <t>Johnsrud, Dirk</t>
  </si>
  <si>
    <t>Earth Science, Health Enhancement (K-12), Health Professions - Therapeutics</t>
  </si>
  <si>
    <t>Stuker, Tricia</t>
  </si>
  <si>
    <t>Gates, Tasia</t>
  </si>
  <si>
    <t>Musick, Peter</t>
  </si>
  <si>
    <t>Harbaugh, Adam</t>
  </si>
  <si>
    <t>French K-12, Spanish K-12</t>
  </si>
  <si>
    <t>Carlson, Trisha</t>
  </si>
  <si>
    <t>English, Career and Technical Educator</t>
  </si>
  <si>
    <t>Buck, Vickie</t>
  </si>
  <si>
    <t>Principal K-12, Elementary K-12</t>
  </si>
  <si>
    <t>Caratelli, Kristin</t>
  </si>
  <si>
    <t>Crane, Rebecca</t>
  </si>
  <si>
    <t>Fairbank, Chase</t>
  </si>
  <si>
    <t>Kessler, Jennifer</t>
  </si>
  <si>
    <t>Martin, Emily</t>
  </si>
  <si>
    <t>Spanish K-12</t>
  </si>
  <si>
    <t>Means, Shelly</t>
  </si>
  <si>
    <t>English, Language and Literature 5-12, Library (K-12), Social Studies (Broadfield) 5-12</t>
  </si>
  <si>
    <t>Napier, Linzi</t>
  </si>
  <si>
    <t>Biology, Health Professions - Therapeutics</t>
  </si>
  <si>
    <t>Peterman, Brooke</t>
  </si>
  <si>
    <t>Rudd, Roger</t>
  </si>
  <si>
    <t>Stephens, Jennifer</t>
  </si>
  <si>
    <t>Music, (K-12)</t>
  </si>
  <si>
    <t>Watkins, Reed</t>
  </si>
  <si>
    <t>Health Enhancement K-12, Mathematics 5-12</t>
  </si>
  <si>
    <t>Westphal, Courtney</t>
  </si>
  <si>
    <t>Wilson, Kramer</t>
  </si>
  <si>
    <t>Zier, Dotty</t>
  </si>
  <si>
    <t>Health Enhancement K-12, History, Special Education PK-12</t>
  </si>
  <si>
    <t>Kreiss, Alison</t>
  </si>
  <si>
    <t>McElwain, Patrick</t>
  </si>
  <si>
    <t>Speech Language Pathologist</t>
  </si>
  <si>
    <t>Lillard, Annie</t>
  </si>
  <si>
    <t>Kuntz, Sarah</t>
  </si>
  <si>
    <t>Occupational Therapy Assistant</t>
  </si>
  <si>
    <t>Anderson, Timothy</t>
  </si>
  <si>
    <t>Butts, Benjamin</t>
  </si>
  <si>
    <t>Cram, Amanda</t>
  </si>
  <si>
    <t>Cutler, Benjamin</t>
  </si>
  <si>
    <t>Mathematics, Psychology</t>
  </si>
  <si>
    <t>Fusaro, Halle</t>
  </si>
  <si>
    <t>Elementary, Reading (K-12)</t>
  </si>
  <si>
    <t>Hensley, Jessica</t>
  </si>
  <si>
    <t>Holderbaum, Donelle</t>
  </si>
  <si>
    <t>Jackson, Stephanie</t>
  </si>
  <si>
    <t>Elementary, Reading K-12, Special Education PK-12</t>
  </si>
  <si>
    <t>Kessler, Mark</t>
  </si>
  <si>
    <t>Martin, Carla</t>
  </si>
  <si>
    <t>Elementary k-8</t>
  </si>
  <si>
    <t>Menssen, Sara</t>
  </si>
  <si>
    <t>Records, Jerry</t>
  </si>
  <si>
    <t>Schreiner, Shila</t>
  </si>
  <si>
    <t>Snipes, Abigail</t>
  </si>
  <si>
    <t>English, Language and Literature, Political Science (5-12), Social Studies (Broadfield)</t>
  </si>
  <si>
    <t>Upham, Matthew</t>
  </si>
  <si>
    <t>Casey, Michael</t>
  </si>
  <si>
    <t>Cronk, Anne</t>
  </si>
  <si>
    <t>Davis-Monnett, Lachelle</t>
  </si>
  <si>
    <t>Art K-12, French K-12, Spanish K-12</t>
  </si>
  <si>
    <t>Doepker, Timothy</t>
  </si>
  <si>
    <t>Fuller, Connor</t>
  </si>
  <si>
    <t>Health Education K-12</t>
  </si>
  <si>
    <t>Garver, Jason</t>
  </si>
  <si>
    <t>Gilbert, Alexis</t>
  </si>
  <si>
    <t>Johnke, David</t>
  </si>
  <si>
    <t>Johnson, Keith</t>
  </si>
  <si>
    <t>School Counselor 6 PK-12</t>
  </si>
  <si>
    <t>Jones, Meghan</t>
  </si>
  <si>
    <t>Prewitt, Karissa</t>
  </si>
  <si>
    <t>Strauss, Tiffany</t>
  </si>
  <si>
    <t>Burgi, Julianne</t>
  </si>
  <si>
    <t>Richards, Elizabeth</t>
  </si>
  <si>
    <t>Duffin, Lea</t>
  </si>
  <si>
    <t>Bestwick, Josephine</t>
  </si>
  <si>
    <t>Qunell, Steven</t>
  </si>
  <si>
    <t>English as a second language K-12, History, Mathematics, Social Studies (Broadfield), Computer Coding 5-12</t>
  </si>
  <si>
    <t>Hartman, Susan</t>
  </si>
  <si>
    <t>Hoon, Cody</t>
  </si>
  <si>
    <t>Basko, Kara</t>
  </si>
  <si>
    <t>Bennett, Chamea</t>
  </si>
  <si>
    <t>Cummings, Elizabeth</t>
  </si>
  <si>
    <t>Ford, Matthew</t>
  </si>
  <si>
    <t>Hedges, Hope</t>
  </si>
  <si>
    <t>Johnston, Kirk</t>
  </si>
  <si>
    <t>Social Studies (Broadfield) 5-12, Spnish K-12</t>
  </si>
  <si>
    <t>Lawler, Amanda</t>
  </si>
  <si>
    <t>Speical Education PK-12</t>
  </si>
  <si>
    <t>Lincoln, Elizabeth</t>
  </si>
  <si>
    <t>Maurer, Zachary</t>
  </si>
  <si>
    <t>Nelson, Marla</t>
  </si>
  <si>
    <t>Nordwall, Alysha</t>
  </si>
  <si>
    <t>Peters, Richard</t>
  </si>
  <si>
    <t>Scheibel, Nicole</t>
  </si>
  <si>
    <t>Silvey, Laura</t>
  </si>
  <si>
    <t>Smith, Carrie</t>
  </si>
  <si>
    <t>Steffy-Ruis Hawken</t>
  </si>
  <si>
    <t>Biology 5-12</t>
  </si>
  <si>
    <t>Streiff, Ryan</t>
  </si>
  <si>
    <t>Early Childhood PK-3</t>
  </si>
  <si>
    <t>Thompson, Jana</t>
  </si>
  <si>
    <t>Skare, Ashley</t>
  </si>
  <si>
    <t>Carson, Jessie</t>
  </si>
  <si>
    <t>Rozell, Cameron</t>
  </si>
  <si>
    <t>Trutzel, Kaitlin</t>
  </si>
  <si>
    <t>Agriculture Mechanics 5-12, Industrial Tech Education 5-12</t>
  </si>
  <si>
    <t>Baker, Courtney</t>
  </si>
  <si>
    <t>Birky, Levi</t>
  </si>
  <si>
    <t>Barr, Lacie</t>
  </si>
  <si>
    <t>Elementary English K-8, Special Education PK-12</t>
  </si>
  <si>
    <t>Bigelow, Sara</t>
  </si>
  <si>
    <t>Counselor K-12</t>
  </si>
  <si>
    <t>Bosch, Micaul</t>
  </si>
  <si>
    <t>Brenneman, Zachary</t>
  </si>
  <si>
    <t>Math 5-12, Physics 5-12</t>
  </si>
  <si>
    <t>Brinton, Gaelyn</t>
  </si>
  <si>
    <t>Buck, Kylee</t>
  </si>
  <si>
    <t>Carpenter, Amber</t>
  </si>
  <si>
    <t>Conover, Thomas</t>
  </si>
  <si>
    <t>History, Social Studies Broadfield, Special Ed PK-12</t>
  </si>
  <si>
    <t>Decker, Kali</t>
  </si>
  <si>
    <t>Elementary k-12</t>
  </si>
  <si>
    <t>Eodice, Gabrielle</t>
  </si>
  <si>
    <t>English, Language, &amp; Literature 5-12</t>
  </si>
  <si>
    <t>Fairclough, Nicole</t>
  </si>
  <si>
    <t>Hadley, Julie</t>
  </si>
  <si>
    <t>Social Studies BF 5-12</t>
  </si>
  <si>
    <t>Holmquist, Heidi</t>
  </si>
  <si>
    <t>Kammerzell, Chelsea</t>
  </si>
  <si>
    <t>Macauley, Robert</t>
  </si>
  <si>
    <t>Malley, Denice</t>
  </si>
  <si>
    <t>Morgan, Jenna</t>
  </si>
  <si>
    <t>Napier, Julie</t>
  </si>
  <si>
    <t>Strong, JoAnne</t>
  </si>
  <si>
    <t>Business Ed Broadfield 5-12, Marketing Ed 5-12</t>
  </si>
  <si>
    <t>Hill, Careylyn</t>
  </si>
  <si>
    <t>Ruis, Elle</t>
  </si>
  <si>
    <t>Girardot, Stephanie</t>
  </si>
  <si>
    <t>Smelser, Ashley</t>
  </si>
  <si>
    <t>School Counselor 6 k-12</t>
  </si>
  <si>
    <t>Stockham-Baller, Kristin</t>
  </si>
  <si>
    <t>Physical Therapist</t>
  </si>
  <si>
    <t>Burkhalter, Heidi</t>
  </si>
  <si>
    <t>Special Education PK-12, Principal K-12</t>
  </si>
  <si>
    <t>Cadigan, Brynn</t>
  </si>
  <si>
    <t>DRAMA 5-12, English, Language &amp; Lit 5-12, Special Education PK-12</t>
  </si>
  <si>
    <t>Cauble, Jude</t>
  </si>
  <si>
    <t>Cleveland, Samantha</t>
  </si>
  <si>
    <t>Connell, Nathan</t>
  </si>
  <si>
    <t>Cummings, Kirstyn</t>
  </si>
  <si>
    <t>DeReu, Elizabeth</t>
  </si>
  <si>
    <t>Fuller, Colin</t>
  </si>
  <si>
    <t>Health Enhancement K-12, History 5-12</t>
  </si>
  <si>
    <t>Glascock, Emily</t>
  </si>
  <si>
    <t>Gustafson, Annie</t>
  </si>
  <si>
    <t>Science Broadfield 5-12</t>
  </si>
  <si>
    <t>Gutschenritter, Claire</t>
  </si>
  <si>
    <t>Hobbs, Danielle</t>
  </si>
  <si>
    <t xml:space="preserve">BF Social Studies 5-12 </t>
  </si>
  <si>
    <t>Johnson, Jesse</t>
  </si>
  <si>
    <t>Physical Ed K-12, Health K-12</t>
  </si>
  <si>
    <t>Lister, Kay</t>
  </si>
  <si>
    <t>Special Ed PK-12</t>
  </si>
  <si>
    <t>Marshall, Shannon</t>
  </si>
  <si>
    <t>Pomajevich, Peter</t>
  </si>
  <si>
    <t>Rinehart, Lisa</t>
  </si>
  <si>
    <t>Social Studies Broadfield 5-12, History 5-12</t>
  </si>
  <si>
    <t>Sartori, Gracie</t>
  </si>
  <si>
    <t>Schmauch, Paxton</t>
  </si>
  <si>
    <t>Shaw, Colton</t>
  </si>
  <si>
    <t>Simmons, Daniel</t>
  </si>
  <si>
    <t>Health Enhancement K-12, Psychology, 5-12</t>
  </si>
  <si>
    <t>Thompson, Luke</t>
  </si>
  <si>
    <t>Social Studies 5-12, Traffic Education</t>
  </si>
  <si>
    <t>Williams, Whitney</t>
  </si>
  <si>
    <t>Zander, Mitch</t>
  </si>
  <si>
    <t>Burnham, AJ</t>
  </si>
  <si>
    <t>Business Ed 5-12, Health &amp; PE K-12</t>
  </si>
  <si>
    <t>Smith, Lauren</t>
  </si>
  <si>
    <t>Appert, William</t>
  </si>
  <si>
    <t>Special Education PK-12</t>
  </si>
  <si>
    <t>Williams, Brittany</t>
  </si>
  <si>
    <t>Health and Physical Education k-12, Special Education PK-12</t>
  </si>
  <si>
    <t>Steele, Melissa</t>
  </si>
  <si>
    <t>Middle Grades 4-8</t>
  </si>
  <si>
    <t>Morast, Llonda</t>
  </si>
  <si>
    <t>Ruffley, Jacqueline</t>
  </si>
  <si>
    <t>Janney, Elizabeth</t>
  </si>
  <si>
    <t>Math 5-12, Spanish K-12</t>
  </si>
  <si>
    <t>Amsler, Madison</t>
  </si>
  <si>
    <t>Social Studies Broadfield 5-12</t>
  </si>
  <si>
    <t>Armstrong, Glenda</t>
  </si>
  <si>
    <t>Byrnes, Mitchell</t>
  </si>
  <si>
    <t>Math 5-12</t>
  </si>
  <si>
    <t>Catlin, Phillip</t>
  </si>
  <si>
    <t>Church, Holly</t>
  </si>
  <si>
    <t>Coats, Emily</t>
  </si>
  <si>
    <t>Crow, Brittney</t>
  </si>
  <si>
    <t>Health &amp; Phys Ed K--12</t>
  </si>
  <si>
    <t>Darrach, Richard</t>
  </si>
  <si>
    <t>Agriculture Class 1 or 2 K-12</t>
  </si>
  <si>
    <t>Fagnant, Shawn</t>
  </si>
  <si>
    <t>Glascock, Jeshua</t>
  </si>
  <si>
    <t>Graham, Claire</t>
  </si>
  <si>
    <t>Gubits, Joshua</t>
  </si>
  <si>
    <t>Hinkley, Heather</t>
  </si>
  <si>
    <t>Holden, Tausha</t>
  </si>
  <si>
    <t>Hughes, Stacy</t>
  </si>
  <si>
    <t>Elementary K-8,  Reading K-12</t>
  </si>
  <si>
    <t>Johnson, Danika</t>
  </si>
  <si>
    <t>Johnston, Charlie</t>
  </si>
  <si>
    <t>Social Studies Broadfield 5-12, Special Education PK-12</t>
  </si>
  <si>
    <t>King, Alexandra</t>
  </si>
  <si>
    <t>Lybeck, Leah</t>
  </si>
  <si>
    <t>McLean, Stephanie</t>
  </si>
  <si>
    <t>Neal, Patrick</t>
  </si>
  <si>
    <t>Price, Travis</t>
  </si>
  <si>
    <t>English, Language and Literature 5-12, Health Enhancements K-12</t>
  </si>
  <si>
    <t>Strouse, Alexandra</t>
  </si>
  <si>
    <t>Taylor, Ann</t>
  </si>
  <si>
    <t>Tudor, Samuel</t>
  </si>
  <si>
    <t>English Language and Literature 5-12, Traffic Ed K-12</t>
  </si>
  <si>
    <t>Walz, Erin</t>
  </si>
  <si>
    <t>English as a second language K-12, English Language and Literature 5-12</t>
  </si>
  <si>
    <t>Weaver, Alex</t>
  </si>
  <si>
    <t>Young, Jolene</t>
  </si>
  <si>
    <t>Palmer, Desiree</t>
  </si>
  <si>
    <t>Storer, Kristine</t>
  </si>
  <si>
    <t>History 5-12, Industrial Tech Ed 5-12</t>
  </si>
  <si>
    <t>Easley, Nancy</t>
  </si>
  <si>
    <t>Elementary K-8, Library k-12</t>
  </si>
  <si>
    <t>Blow, James</t>
  </si>
  <si>
    <t>Computer Inf. Systems 5-12,  Electronics 5-12, Graphic Arts 5-12, Health Sciences Informatics 5-12</t>
  </si>
  <si>
    <t>Miller, Steven</t>
  </si>
  <si>
    <t>Larson, Lacey</t>
  </si>
  <si>
    <t>Boling, Allison</t>
  </si>
  <si>
    <t>Brink, Erik</t>
  </si>
  <si>
    <t>History 5-12</t>
  </si>
  <si>
    <t>Buck, Collin</t>
  </si>
  <si>
    <t>Clackler, Alissa</t>
  </si>
  <si>
    <t>Controulis, Candace</t>
  </si>
  <si>
    <t>Dennehy, McKayle</t>
  </si>
  <si>
    <t>Ebert, Kevin</t>
  </si>
  <si>
    <t>English, Language, and Literature, 5-12</t>
  </si>
  <si>
    <t>Fahnlander, Nicole</t>
  </si>
  <si>
    <t>Floyd, Wyatt</t>
  </si>
  <si>
    <t>Elementary K-9</t>
  </si>
  <si>
    <t>Gannon, Pamela</t>
  </si>
  <si>
    <t>Gardner, Brooke</t>
  </si>
  <si>
    <t>German K-12, Spanish K-12</t>
  </si>
  <si>
    <t>Hachmann, Jennifer</t>
  </si>
  <si>
    <t>Hankinson, Katharine</t>
  </si>
  <si>
    <t>Hashley, Dana</t>
  </si>
  <si>
    <t>Mathematics 5-12, Biology 5-12, Chemistry 5-12</t>
  </si>
  <si>
    <t>Jones, Allyson</t>
  </si>
  <si>
    <t>Elementary K-8; English, Language, &amp; Literture 5-12</t>
  </si>
  <si>
    <t>Kachagin, Sergey</t>
  </si>
  <si>
    <t>Kelly, Jared</t>
  </si>
  <si>
    <t>Key, Heather</t>
  </si>
  <si>
    <t>Knust, Kalee</t>
  </si>
  <si>
    <t>Agriculture 5-12</t>
  </si>
  <si>
    <t>Lamers, Alexa</t>
  </si>
  <si>
    <t>Elementary K-8, Reading K-12, Theater 5-12</t>
  </si>
  <si>
    <t>Luoma, Nicholas</t>
  </si>
  <si>
    <t>All Grades Health Enhancement</t>
  </si>
  <si>
    <t>Mallon, Sarah</t>
  </si>
  <si>
    <t>School Counseling (K-12)</t>
  </si>
  <si>
    <t>McDonough, Kelsey</t>
  </si>
  <si>
    <t>Mouat, Erin</t>
  </si>
  <si>
    <t>Seizilles de Mazancourt, Coralie</t>
  </si>
  <si>
    <t>Servo, Beau</t>
  </si>
  <si>
    <t>Building Trades 5-12, Science (Broadfield) 5-12</t>
  </si>
  <si>
    <t>Streit, Kathryn</t>
  </si>
  <si>
    <t>Elementar K-8; English as a second language; Reading K-12</t>
  </si>
  <si>
    <t>Thompson, Deidre</t>
  </si>
  <si>
    <t>Wallace, Destiny</t>
  </si>
  <si>
    <t>Harrington, Mark</t>
  </si>
  <si>
    <t>Aland, Caleb</t>
  </si>
  <si>
    <t>Special Education 5-12, Business Education Broadfield 5-12</t>
  </si>
  <si>
    <t>Bailey, Cadie</t>
  </si>
  <si>
    <t>Elementary K-8, SLP</t>
  </si>
  <si>
    <t>Baker, David</t>
  </si>
  <si>
    <t>Baker, Jennifer</t>
  </si>
  <si>
    <t>Bell, Molly</t>
  </si>
  <si>
    <t>Physical Education K-12</t>
  </si>
  <si>
    <t>Boyer, Jessica</t>
  </si>
  <si>
    <t>Chuang, Courtney</t>
  </si>
  <si>
    <t>Crane, Beverly</t>
  </si>
  <si>
    <t>Special Education PK-3</t>
  </si>
  <si>
    <t>Danforth, Amy</t>
  </si>
  <si>
    <t>Emeny, Mackenzie</t>
  </si>
  <si>
    <t>Art k-12, Elementary K-8</t>
  </si>
  <si>
    <t>Epperly, Evan</t>
  </si>
  <si>
    <t>Erickson, Lief</t>
  </si>
  <si>
    <t>Fetveit, Julianna</t>
  </si>
  <si>
    <t>Gargasz, Madeline</t>
  </si>
  <si>
    <t>Hall, Melanie</t>
  </si>
  <si>
    <t>Harvey, Cindy</t>
  </si>
  <si>
    <t>Hensleigh, Christine</t>
  </si>
  <si>
    <t>Elementary K-8, Graphic Arts 5-12</t>
  </si>
  <si>
    <t>Hess-Headlee, Ariann</t>
  </si>
  <si>
    <t>Hilde, Shelli</t>
  </si>
  <si>
    <t>Holderbaum, Hannah</t>
  </si>
  <si>
    <t>English Language and Literature 5-12</t>
  </si>
  <si>
    <t>Holdhusen, Eric</t>
  </si>
  <si>
    <t>Johnson, Luke</t>
  </si>
  <si>
    <t>Elementary 5-8, English, Language, Literature 5-12</t>
  </si>
  <si>
    <t>Junso, Shaine</t>
  </si>
  <si>
    <t>Karberg, Jerelyn</t>
  </si>
  <si>
    <t>Kazmier, Collin</t>
  </si>
  <si>
    <t>Kazmier, Mikayla</t>
  </si>
  <si>
    <t>Kusler, Shelbi</t>
  </si>
  <si>
    <t>Lamb, Sarah</t>
  </si>
  <si>
    <t>Mitchell, Maree</t>
  </si>
  <si>
    <t>Biology 5-12, SBF Science Broadfield 5-12</t>
  </si>
  <si>
    <t>O'Dell, Colleen</t>
  </si>
  <si>
    <t>Olson, Lena</t>
  </si>
  <si>
    <t>Parduski, Michael</t>
  </si>
  <si>
    <t xml:space="preserve">Earth Science 5-12 </t>
  </si>
  <si>
    <t>Paris, Clinton</t>
  </si>
  <si>
    <t>Peltier, Kendra</t>
  </si>
  <si>
    <t>Ritter, David</t>
  </si>
  <si>
    <t>Art k-12, Mathematics 5-12</t>
  </si>
  <si>
    <t>Rosenquist, Kelli</t>
  </si>
  <si>
    <t>Ruiz De Chavez, Gabriela</t>
  </si>
  <si>
    <t>Russell, Emily</t>
  </si>
  <si>
    <t>Art K-12, Elementary K-8</t>
  </si>
  <si>
    <t>Smith, Bailey</t>
  </si>
  <si>
    <t>Smith, Lon</t>
  </si>
  <si>
    <t>Political Science 5-12, History 5-12</t>
  </si>
  <si>
    <t>Smith, Melissa</t>
  </si>
  <si>
    <t>English, Language, Arts 5-12</t>
  </si>
  <si>
    <t>Steinbach, Skylar</t>
  </si>
  <si>
    <t>Elementary K-8, HPE Health and Physical Education K-12</t>
  </si>
  <si>
    <t>Stephens, Ken</t>
  </si>
  <si>
    <t>Trageser, Daniel</t>
  </si>
  <si>
    <t>Turner, Kaleb</t>
  </si>
  <si>
    <t>Washer, Emma</t>
  </si>
  <si>
    <t>Wilkes, Sheridan</t>
  </si>
  <si>
    <t>Zomer, Chelsy</t>
  </si>
  <si>
    <t>Exception types</t>
  </si>
  <si>
    <t xml:space="preserve">any time less than 1.0 added together </t>
  </si>
  <si>
    <t>EX: worked .5 2017, .4 2018</t>
  </si>
  <si>
    <t>Add to G</t>
  </si>
  <si>
    <t>FTE of leave year</t>
  </si>
  <si>
    <t>Add to F</t>
  </si>
  <si>
    <t>Exception option 2</t>
  </si>
  <si>
    <t>Standard exception</t>
  </si>
  <si>
    <t>EX: always works .40</t>
  </si>
  <si>
    <t>Add to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</si>
</sst>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A0B50-D256-424A-A809-6B5A9C449400}">
  <dimension ref="A1:J477"/>
  <sheetViews>
    <sheetView tabSelected="1" topLeftCell="A2" zoomScale="226" zoomScaleNormal="226" workbookViewId="0">
      <selection activeCell="H6" sqref="H6"/>
    </sheetView>
  </sheetViews>
  <sheetFormatPr defaultColWidth="9.109375" defaultRowHeight="11.4" x14ac:dyDescent="0.2"/>
  <cols>
    <col min="1" max="1" width="25" style="15" customWidth="1"/>
    <col min="2" max="2" width="14.109375" style="5" hidden="1" customWidth="1"/>
    <col min="3" max="3" width="13.109375" style="5" hidden="1" customWidth="1"/>
    <col min="4" max="4" width="11.6640625" style="5" customWidth="1"/>
    <col min="5" max="5" width="10" style="5" hidden="1" customWidth="1"/>
    <col min="6" max="6" width="7.88671875" style="5" hidden="1" customWidth="1"/>
    <col min="7" max="7" width="10" style="5" hidden="1" customWidth="1"/>
    <col min="8" max="8" width="86" style="4" customWidth="1"/>
    <col min="9" max="9" width="13.109375" style="4" customWidth="1"/>
    <col min="10" max="10" width="9.33203125" style="4" customWidth="1"/>
    <col min="11" max="248" width="9.109375" style="4"/>
    <col min="249" max="249" width="25" style="4" customWidth="1"/>
    <col min="250" max="251" width="0" style="4" hidden="1" customWidth="1"/>
    <col min="252" max="252" width="11.6640625" style="4" customWidth="1"/>
    <col min="253" max="253" width="10" style="4" customWidth="1"/>
    <col min="254" max="263" width="0" style="4" hidden="1" customWidth="1"/>
    <col min="264" max="264" width="86" style="4" customWidth="1"/>
    <col min="265" max="265" width="13.109375" style="4" customWidth="1"/>
    <col min="266" max="266" width="9.33203125" style="4" customWidth="1"/>
    <col min="267" max="504" width="9.109375" style="4"/>
    <col min="505" max="505" width="25" style="4" customWidth="1"/>
    <col min="506" max="507" width="0" style="4" hidden="1" customWidth="1"/>
    <col min="508" max="508" width="11.6640625" style="4" customWidth="1"/>
    <col min="509" max="509" width="10" style="4" customWidth="1"/>
    <col min="510" max="519" width="0" style="4" hidden="1" customWidth="1"/>
    <col min="520" max="520" width="86" style="4" customWidth="1"/>
    <col min="521" max="521" width="13.109375" style="4" customWidth="1"/>
    <col min="522" max="522" width="9.33203125" style="4" customWidth="1"/>
    <col min="523" max="760" width="9.109375" style="4"/>
    <col min="761" max="761" width="25" style="4" customWidth="1"/>
    <col min="762" max="763" width="0" style="4" hidden="1" customWidth="1"/>
    <col min="764" max="764" width="11.6640625" style="4" customWidth="1"/>
    <col min="765" max="765" width="10" style="4" customWidth="1"/>
    <col min="766" max="775" width="0" style="4" hidden="1" customWidth="1"/>
    <col min="776" max="776" width="86" style="4" customWidth="1"/>
    <col min="777" max="777" width="13.109375" style="4" customWidth="1"/>
    <col min="778" max="778" width="9.33203125" style="4" customWidth="1"/>
    <col min="779" max="1016" width="9.109375" style="4"/>
    <col min="1017" max="1017" width="25" style="4" customWidth="1"/>
    <col min="1018" max="1019" width="0" style="4" hidden="1" customWidth="1"/>
    <col min="1020" max="1020" width="11.6640625" style="4" customWidth="1"/>
    <col min="1021" max="1021" width="10" style="4" customWidth="1"/>
    <col min="1022" max="1031" width="0" style="4" hidden="1" customWidth="1"/>
    <col min="1032" max="1032" width="86" style="4" customWidth="1"/>
    <col min="1033" max="1033" width="13.109375" style="4" customWidth="1"/>
    <col min="1034" max="1034" width="9.33203125" style="4" customWidth="1"/>
    <col min="1035" max="1272" width="9.109375" style="4"/>
    <col min="1273" max="1273" width="25" style="4" customWidth="1"/>
    <col min="1274" max="1275" width="0" style="4" hidden="1" customWidth="1"/>
    <col min="1276" max="1276" width="11.6640625" style="4" customWidth="1"/>
    <col min="1277" max="1277" width="10" style="4" customWidth="1"/>
    <col min="1278" max="1287" width="0" style="4" hidden="1" customWidth="1"/>
    <col min="1288" max="1288" width="86" style="4" customWidth="1"/>
    <col min="1289" max="1289" width="13.109375" style="4" customWidth="1"/>
    <col min="1290" max="1290" width="9.33203125" style="4" customWidth="1"/>
    <col min="1291" max="1528" width="9.109375" style="4"/>
    <col min="1529" max="1529" width="25" style="4" customWidth="1"/>
    <col min="1530" max="1531" width="0" style="4" hidden="1" customWidth="1"/>
    <col min="1532" max="1532" width="11.6640625" style="4" customWidth="1"/>
    <col min="1533" max="1533" width="10" style="4" customWidth="1"/>
    <col min="1534" max="1543" width="0" style="4" hidden="1" customWidth="1"/>
    <col min="1544" max="1544" width="86" style="4" customWidth="1"/>
    <col min="1545" max="1545" width="13.109375" style="4" customWidth="1"/>
    <col min="1546" max="1546" width="9.33203125" style="4" customWidth="1"/>
    <col min="1547" max="1784" width="9.109375" style="4"/>
    <col min="1785" max="1785" width="25" style="4" customWidth="1"/>
    <col min="1786" max="1787" width="0" style="4" hidden="1" customWidth="1"/>
    <col min="1788" max="1788" width="11.6640625" style="4" customWidth="1"/>
    <col min="1789" max="1789" width="10" style="4" customWidth="1"/>
    <col min="1790" max="1799" width="0" style="4" hidden="1" customWidth="1"/>
    <col min="1800" max="1800" width="86" style="4" customWidth="1"/>
    <col min="1801" max="1801" width="13.109375" style="4" customWidth="1"/>
    <col min="1802" max="1802" width="9.33203125" style="4" customWidth="1"/>
    <col min="1803" max="2040" width="9.109375" style="4"/>
    <col min="2041" max="2041" width="25" style="4" customWidth="1"/>
    <col min="2042" max="2043" width="0" style="4" hidden="1" customWidth="1"/>
    <col min="2044" max="2044" width="11.6640625" style="4" customWidth="1"/>
    <col min="2045" max="2045" width="10" style="4" customWidth="1"/>
    <col min="2046" max="2055" width="0" style="4" hidden="1" customWidth="1"/>
    <col min="2056" max="2056" width="86" style="4" customWidth="1"/>
    <col min="2057" max="2057" width="13.109375" style="4" customWidth="1"/>
    <col min="2058" max="2058" width="9.33203125" style="4" customWidth="1"/>
    <col min="2059" max="2296" width="9.109375" style="4"/>
    <col min="2297" max="2297" width="25" style="4" customWidth="1"/>
    <col min="2298" max="2299" width="0" style="4" hidden="1" customWidth="1"/>
    <col min="2300" max="2300" width="11.6640625" style="4" customWidth="1"/>
    <col min="2301" max="2301" width="10" style="4" customWidth="1"/>
    <col min="2302" max="2311" width="0" style="4" hidden="1" customWidth="1"/>
    <col min="2312" max="2312" width="86" style="4" customWidth="1"/>
    <col min="2313" max="2313" width="13.109375" style="4" customWidth="1"/>
    <col min="2314" max="2314" width="9.33203125" style="4" customWidth="1"/>
    <col min="2315" max="2552" width="9.109375" style="4"/>
    <col min="2553" max="2553" width="25" style="4" customWidth="1"/>
    <col min="2554" max="2555" width="0" style="4" hidden="1" customWidth="1"/>
    <col min="2556" max="2556" width="11.6640625" style="4" customWidth="1"/>
    <col min="2557" max="2557" width="10" style="4" customWidth="1"/>
    <col min="2558" max="2567" width="0" style="4" hidden="1" customWidth="1"/>
    <col min="2568" max="2568" width="86" style="4" customWidth="1"/>
    <col min="2569" max="2569" width="13.109375" style="4" customWidth="1"/>
    <col min="2570" max="2570" width="9.33203125" style="4" customWidth="1"/>
    <col min="2571" max="2808" width="9.109375" style="4"/>
    <col min="2809" max="2809" width="25" style="4" customWidth="1"/>
    <col min="2810" max="2811" width="0" style="4" hidden="1" customWidth="1"/>
    <col min="2812" max="2812" width="11.6640625" style="4" customWidth="1"/>
    <col min="2813" max="2813" width="10" style="4" customWidth="1"/>
    <col min="2814" max="2823" width="0" style="4" hidden="1" customWidth="1"/>
    <col min="2824" max="2824" width="86" style="4" customWidth="1"/>
    <col min="2825" max="2825" width="13.109375" style="4" customWidth="1"/>
    <col min="2826" max="2826" width="9.33203125" style="4" customWidth="1"/>
    <col min="2827" max="3064" width="9.109375" style="4"/>
    <col min="3065" max="3065" width="25" style="4" customWidth="1"/>
    <col min="3066" max="3067" width="0" style="4" hidden="1" customWidth="1"/>
    <col min="3068" max="3068" width="11.6640625" style="4" customWidth="1"/>
    <col min="3069" max="3069" width="10" style="4" customWidth="1"/>
    <col min="3070" max="3079" width="0" style="4" hidden="1" customWidth="1"/>
    <col min="3080" max="3080" width="86" style="4" customWidth="1"/>
    <col min="3081" max="3081" width="13.109375" style="4" customWidth="1"/>
    <col min="3082" max="3082" width="9.33203125" style="4" customWidth="1"/>
    <col min="3083" max="3320" width="9.109375" style="4"/>
    <col min="3321" max="3321" width="25" style="4" customWidth="1"/>
    <col min="3322" max="3323" width="0" style="4" hidden="1" customWidth="1"/>
    <col min="3324" max="3324" width="11.6640625" style="4" customWidth="1"/>
    <col min="3325" max="3325" width="10" style="4" customWidth="1"/>
    <col min="3326" max="3335" width="0" style="4" hidden="1" customWidth="1"/>
    <col min="3336" max="3336" width="86" style="4" customWidth="1"/>
    <col min="3337" max="3337" width="13.109375" style="4" customWidth="1"/>
    <col min="3338" max="3338" width="9.33203125" style="4" customWidth="1"/>
    <col min="3339" max="3576" width="9.109375" style="4"/>
    <col min="3577" max="3577" width="25" style="4" customWidth="1"/>
    <col min="3578" max="3579" width="0" style="4" hidden="1" customWidth="1"/>
    <col min="3580" max="3580" width="11.6640625" style="4" customWidth="1"/>
    <col min="3581" max="3581" width="10" style="4" customWidth="1"/>
    <col min="3582" max="3591" width="0" style="4" hidden="1" customWidth="1"/>
    <col min="3592" max="3592" width="86" style="4" customWidth="1"/>
    <col min="3593" max="3593" width="13.109375" style="4" customWidth="1"/>
    <col min="3594" max="3594" width="9.33203125" style="4" customWidth="1"/>
    <col min="3595" max="3832" width="9.109375" style="4"/>
    <col min="3833" max="3833" width="25" style="4" customWidth="1"/>
    <col min="3834" max="3835" width="0" style="4" hidden="1" customWidth="1"/>
    <col min="3836" max="3836" width="11.6640625" style="4" customWidth="1"/>
    <col min="3837" max="3837" width="10" style="4" customWidth="1"/>
    <col min="3838" max="3847" width="0" style="4" hidden="1" customWidth="1"/>
    <col min="3848" max="3848" width="86" style="4" customWidth="1"/>
    <col min="3849" max="3849" width="13.109375" style="4" customWidth="1"/>
    <col min="3850" max="3850" width="9.33203125" style="4" customWidth="1"/>
    <col min="3851" max="4088" width="9.109375" style="4"/>
    <col min="4089" max="4089" width="25" style="4" customWidth="1"/>
    <col min="4090" max="4091" width="0" style="4" hidden="1" customWidth="1"/>
    <col min="4092" max="4092" width="11.6640625" style="4" customWidth="1"/>
    <col min="4093" max="4093" width="10" style="4" customWidth="1"/>
    <col min="4094" max="4103" width="0" style="4" hidden="1" customWidth="1"/>
    <col min="4104" max="4104" width="86" style="4" customWidth="1"/>
    <col min="4105" max="4105" width="13.109375" style="4" customWidth="1"/>
    <col min="4106" max="4106" width="9.33203125" style="4" customWidth="1"/>
    <col min="4107" max="4344" width="9.109375" style="4"/>
    <col min="4345" max="4345" width="25" style="4" customWidth="1"/>
    <col min="4346" max="4347" width="0" style="4" hidden="1" customWidth="1"/>
    <col min="4348" max="4348" width="11.6640625" style="4" customWidth="1"/>
    <col min="4349" max="4349" width="10" style="4" customWidth="1"/>
    <col min="4350" max="4359" width="0" style="4" hidden="1" customWidth="1"/>
    <col min="4360" max="4360" width="86" style="4" customWidth="1"/>
    <col min="4361" max="4361" width="13.109375" style="4" customWidth="1"/>
    <col min="4362" max="4362" width="9.33203125" style="4" customWidth="1"/>
    <col min="4363" max="4600" width="9.109375" style="4"/>
    <col min="4601" max="4601" width="25" style="4" customWidth="1"/>
    <col min="4602" max="4603" width="0" style="4" hidden="1" customWidth="1"/>
    <col min="4604" max="4604" width="11.6640625" style="4" customWidth="1"/>
    <col min="4605" max="4605" width="10" style="4" customWidth="1"/>
    <col min="4606" max="4615" width="0" style="4" hidden="1" customWidth="1"/>
    <col min="4616" max="4616" width="86" style="4" customWidth="1"/>
    <col min="4617" max="4617" width="13.109375" style="4" customWidth="1"/>
    <col min="4618" max="4618" width="9.33203125" style="4" customWidth="1"/>
    <col min="4619" max="4856" width="9.109375" style="4"/>
    <col min="4857" max="4857" width="25" style="4" customWidth="1"/>
    <col min="4858" max="4859" width="0" style="4" hidden="1" customWidth="1"/>
    <col min="4860" max="4860" width="11.6640625" style="4" customWidth="1"/>
    <col min="4861" max="4861" width="10" style="4" customWidth="1"/>
    <col min="4862" max="4871" width="0" style="4" hidden="1" customWidth="1"/>
    <col min="4872" max="4872" width="86" style="4" customWidth="1"/>
    <col min="4873" max="4873" width="13.109375" style="4" customWidth="1"/>
    <col min="4874" max="4874" width="9.33203125" style="4" customWidth="1"/>
    <col min="4875" max="5112" width="9.109375" style="4"/>
    <col min="5113" max="5113" width="25" style="4" customWidth="1"/>
    <col min="5114" max="5115" width="0" style="4" hidden="1" customWidth="1"/>
    <col min="5116" max="5116" width="11.6640625" style="4" customWidth="1"/>
    <col min="5117" max="5117" width="10" style="4" customWidth="1"/>
    <col min="5118" max="5127" width="0" style="4" hidden="1" customWidth="1"/>
    <col min="5128" max="5128" width="86" style="4" customWidth="1"/>
    <col min="5129" max="5129" width="13.109375" style="4" customWidth="1"/>
    <col min="5130" max="5130" width="9.33203125" style="4" customWidth="1"/>
    <col min="5131" max="5368" width="9.109375" style="4"/>
    <col min="5369" max="5369" width="25" style="4" customWidth="1"/>
    <col min="5370" max="5371" width="0" style="4" hidden="1" customWidth="1"/>
    <col min="5372" max="5372" width="11.6640625" style="4" customWidth="1"/>
    <col min="5373" max="5373" width="10" style="4" customWidth="1"/>
    <col min="5374" max="5383" width="0" style="4" hidden="1" customWidth="1"/>
    <col min="5384" max="5384" width="86" style="4" customWidth="1"/>
    <col min="5385" max="5385" width="13.109375" style="4" customWidth="1"/>
    <col min="5386" max="5386" width="9.33203125" style="4" customWidth="1"/>
    <col min="5387" max="5624" width="9.109375" style="4"/>
    <col min="5625" max="5625" width="25" style="4" customWidth="1"/>
    <col min="5626" max="5627" width="0" style="4" hidden="1" customWidth="1"/>
    <col min="5628" max="5628" width="11.6640625" style="4" customWidth="1"/>
    <col min="5629" max="5629" width="10" style="4" customWidth="1"/>
    <col min="5630" max="5639" width="0" style="4" hidden="1" customWidth="1"/>
    <col min="5640" max="5640" width="86" style="4" customWidth="1"/>
    <col min="5641" max="5641" width="13.109375" style="4" customWidth="1"/>
    <col min="5642" max="5642" width="9.33203125" style="4" customWidth="1"/>
    <col min="5643" max="5880" width="9.109375" style="4"/>
    <col min="5881" max="5881" width="25" style="4" customWidth="1"/>
    <col min="5882" max="5883" width="0" style="4" hidden="1" customWidth="1"/>
    <col min="5884" max="5884" width="11.6640625" style="4" customWidth="1"/>
    <col min="5885" max="5885" width="10" style="4" customWidth="1"/>
    <col min="5886" max="5895" width="0" style="4" hidden="1" customWidth="1"/>
    <col min="5896" max="5896" width="86" style="4" customWidth="1"/>
    <col min="5897" max="5897" width="13.109375" style="4" customWidth="1"/>
    <col min="5898" max="5898" width="9.33203125" style="4" customWidth="1"/>
    <col min="5899" max="6136" width="9.109375" style="4"/>
    <col min="6137" max="6137" width="25" style="4" customWidth="1"/>
    <col min="6138" max="6139" width="0" style="4" hidden="1" customWidth="1"/>
    <col min="6140" max="6140" width="11.6640625" style="4" customWidth="1"/>
    <col min="6141" max="6141" width="10" style="4" customWidth="1"/>
    <col min="6142" max="6151" width="0" style="4" hidden="1" customWidth="1"/>
    <col min="6152" max="6152" width="86" style="4" customWidth="1"/>
    <col min="6153" max="6153" width="13.109375" style="4" customWidth="1"/>
    <col min="6154" max="6154" width="9.33203125" style="4" customWidth="1"/>
    <col min="6155" max="6392" width="9.109375" style="4"/>
    <col min="6393" max="6393" width="25" style="4" customWidth="1"/>
    <col min="6394" max="6395" width="0" style="4" hidden="1" customWidth="1"/>
    <col min="6396" max="6396" width="11.6640625" style="4" customWidth="1"/>
    <col min="6397" max="6397" width="10" style="4" customWidth="1"/>
    <col min="6398" max="6407" width="0" style="4" hidden="1" customWidth="1"/>
    <col min="6408" max="6408" width="86" style="4" customWidth="1"/>
    <col min="6409" max="6409" width="13.109375" style="4" customWidth="1"/>
    <col min="6410" max="6410" width="9.33203125" style="4" customWidth="1"/>
    <col min="6411" max="6648" width="9.109375" style="4"/>
    <col min="6649" max="6649" width="25" style="4" customWidth="1"/>
    <col min="6650" max="6651" width="0" style="4" hidden="1" customWidth="1"/>
    <col min="6652" max="6652" width="11.6640625" style="4" customWidth="1"/>
    <col min="6653" max="6653" width="10" style="4" customWidth="1"/>
    <col min="6654" max="6663" width="0" style="4" hidden="1" customWidth="1"/>
    <col min="6664" max="6664" width="86" style="4" customWidth="1"/>
    <col min="6665" max="6665" width="13.109375" style="4" customWidth="1"/>
    <col min="6666" max="6666" width="9.33203125" style="4" customWidth="1"/>
    <col min="6667" max="6904" width="9.109375" style="4"/>
    <col min="6905" max="6905" width="25" style="4" customWidth="1"/>
    <col min="6906" max="6907" width="0" style="4" hidden="1" customWidth="1"/>
    <col min="6908" max="6908" width="11.6640625" style="4" customWidth="1"/>
    <col min="6909" max="6909" width="10" style="4" customWidth="1"/>
    <col min="6910" max="6919" width="0" style="4" hidden="1" customWidth="1"/>
    <col min="6920" max="6920" width="86" style="4" customWidth="1"/>
    <col min="6921" max="6921" width="13.109375" style="4" customWidth="1"/>
    <col min="6922" max="6922" width="9.33203125" style="4" customWidth="1"/>
    <col min="6923" max="7160" width="9.109375" style="4"/>
    <col min="7161" max="7161" width="25" style="4" customWidth="1"/>
    <col min="7162" max="7163" width="0" style="4" hidden="1" customWidth="1"/>
    <col min="7164" max="7164" width="11.6640625" style="4" customWidth="1"/>
    <col min="7165" max="7165" width="10" style="4" customWidth="1"/>
    <col min="7166" max="7175" width="0" style="4" hidden="1" customWidth="1"/>
    <col min="7176" max="7176" width="86" style="4" customWidth="1"/>
    <col min="7177" max="7177" width="13.109375" style="4" customWidth="1"/>
    <col min="7178" max="7178" width="9.33203125" style="4" customWidth="1"/>
    <col min="7179" max="7416" width="9.109375" style="4"/>
    <col min="7417" max="7417" width="25" style="4" customWidth="1"/>
    <col min="7418" max="7419" width="0" style="4" hidden="1" customWidth="1"/>
    <col min="7420" max="7420" width="11.6640625" style="4" customWidth="1"/>
    <col min="7421" max="7421" width="10" style="4" customWidth="1"/>
    <col min="7422" max="7431" width="0" style="4" hidden="1" customWidth="1"/>
    <col min="7432" max="7432" width="86" style="4" customWidth="1"/>
    <col min="7433" max="7433" width="13.109375" style="4" customWidth="1"/>
    <col min="7434" max="7434" width="9.33203125" style="4" customWidth="1"/>
    <col min="7435" max="7672" width="9.109375" style="4"/>
    <col min="7673" max="7673" width="25" style="4" customWidth="1"/>
    <col min="7674" max="7675" width="0" style="4" hidden="1" customWidth="1"/>
    <col min="7676" max="7676" width="11.6640625" style="4" customWidth="1"/>
    <col min="7677" max="7677" width="10" style="4" customWidth="1"/>
    <col min="7678" max="7687" width="0" style="4" hidden="1" customWidth="1"/>
    <col min="7688" max="7688" width="86" style="4" customWidth="1"/>
    <col min="7689" max="7689" width="13.109375" style="4" customWidth="1"/>
    <col min="7690" max="7690" width="9.33203125" style="4" customWidth="1"/>
    <col min="7691" max="7928" width="9.109375" style="4"/>
    <col min="7929" max="7929" width="25" style="4" customWidth="1"/>
    <col min="7930" max="7931" width="0" style="4" hidden="1" customWidth="1"/>
    <col min="7932" max="7932" width="11.6640625" style="4" customWidth="1"/>
    <col min="7933" max="7933" width="10" style="4" customWidth="1"/>
    <col min="7934" max="7943" width="0" style="4" hidden="1" customWidth="1"/>
    <col min="7944" max="7944" width="86" style="4" customWidth="1"/>
    <col min="7945" max="7945" width="13.109375" style="4" customWidth="1"/>
    <col min="7946" max="7946" width="9.33203125" style="4" customWidth="1"/>
    <col min="7947" max="8184" width="9.109375" style="4"/>
    <col min="8185" max="8185" width="25" style="4" customWidth="1"/>
    <col min="8186" max="8187" width="0" style="4" hidden="1" customWidth="1"/>
    <col min="8188" max="8188" width="11.6640625" style="4" customWidth="1"/>
    <col min="8189" max="8189" width="10" style="4" customWidth="1"/>
    <col min="8190" max="8199" width="0" style="4" hidden="1" customWidth="1"/>
    <col min="8200" max="8200" width="86" style="4" customWidth="1"/>
    <col min="8201" max="8201" width="13.109375" style="4" customWidth="1"/>
    <col min="8202" max="8202" width="9.33203125" style="4" customWidth="1"/>
    <col min="8203" max="8440" width="9.109375" style="4"/>
    <col min="8441" max="8441" width="25" style="4" customWidth="1"/>
    <col min="8442" max="8443" width="0" style="4" hidden="1" customWidth="1"/>
    <col min="8444" max="8444" width="11.6640625" style="4" customWidth="1"/>
    <col min="8445" max="8445" width="10" style="4" customWidth="1"/>
    <col min="8446" max="8455" width="0" style="4" hidden="1" customWidth="1"/>
    <col min="8456" max="8456" width="86" style="4" customWidth="1"/>
    <col min="8457" max="8457" width="13.109375" style="4" customWidth="1"/>
    <col min="8458" max="8458" width="9.33203125" style="4" customWidth="1"/>
    <col min="8459" max="8696" width="9.109375" style="4"/>
    <col min="8697" max="8697" width="25" style="4" customWidth="1"/>
    <col min="8698" max="8699" width="0" style="4" hidden="1" customWidth="1"/>
    <col min="8700" max="8700" width="11.6640625" style="4" customWidth="1"/>
    <col min="8701" max="8701" width="10" style="4" customWidth="1"/>
    <col min="8702" max="8711" width="0" style="4" hidden="1" customWidth="1"/>
    <col min="8712" max="8712" width="86" style="4" customWidth="1"/>
    <col min="8713" max="8713" width="13.109375" style="4" customWidth="1"/>
    <col min="8714" max="8714" width="9.33203125" style="4" customWidth="1"/>
    <col min="8715" max="8952" width="9.109375" style="4"/>
    <col min="8953" max="8953" width="25" style="4" customWidth="1"/>
    <col min="8954" max="8955" width="0" style="4" hidden="1" customWidth="1"/>
    <col min="8956" max="8956" width="11.6640625" style="4" customWidth="1"/>
    <col min="8957" max="8957" width="10" style="4" customWidth="1"/>
    <col min="8958" max="8967" width="0" style="4" hidden="1" customWidth="1"/>
    <col min="8968" max="8968" width="86" style="4" customWidth="1"/>
    <col min="8969" max="8969" width="13.109375" style="4" customWidth="1"/>
    <col min="8970" max="8970" width="9.33203125" style="4" customWidth="1"/>
    <col min="8971" max="9208" width="9.109375" style="4"/>
    <col min="9209" max="9209" width="25" style="4" customWidth="1"/>
    <col min="9210" max="9211" width="0" style="4" hidden="1" customWidth="1"/>
    <col min="9212" max="9212" width="11.6640625" style="4" customWidth="1"/>
    <col min="9213" max="9213" width="10" style="4" customWidth="1"/>
    <col min="9214" max="9223" width="0" style="4" hidden="1" customWidth="1"/>
    <col min="9224" max="9224" width="86" style="4" customWidth="1"/>
    <col min="9225" max="9225" width="13.109375" style="4" customWidth="1"/>
    <col min="9226" max="9226" width="9.33203125" style="4" customWidth="1"/>
    <col min="9227" max="9464" width="9.109375" style="4"/>
    <col min="9465" max="9465" width="25" style="4" customWidth="1"/>
    <col min="9466" max="9467" width="0" style="4" hidden="1" customWidth="1"/>
    <col min="9468" max="9468" width="11.6640625" style="4" customWidth="1"/>
    <col min="9469" max="9469" width="10" style="4" customWidth="1"/>
    <col min="9470" max="9479" width="0" style="4" hidden="1" customWidth="1"/>
    <col min="9480" max="9480" width="86" style="4" customWidth="1"/>
    <col min="9481" max="9481" width="13.109375" style="4" customWidth="1"/>
    <col min="9482" max="9482" width="9.33203125" style="4" customWidth="1"/>
    <col min="9483" max="9720" width="9.109375" style="4"/>
    <col min="9721" max="9721" width="25" style="4" customWidth="1"/>
    <col min="9722" max="9723" width="0" style="4" hidden="1" customWidth="1"/>
    <col min="9724" max="9724" width="11.6640625" style="4" customWidth="1"/>
    <col min="9725" max="9725" width="10" style="4" customWidth="1"/>
    <col min="9726" max="9735" width="0" style="4" hidden="1" customWidth="1"/>
    <col min="9736" max="9736" width="86" style="4" customWidth="1"/>
    <col min="9737" max="9737" width="13.109375" style="4" customWidth="1"/>
    <col min="9738" max="9738" width="9.33203125" style="4" customWidth="1"/>
    <col min="9739" max="9976" width="9.109375" style="4"/>
    <col min="9977" max="9977" width="25" style="4" customWidth="1"/>
    <col min="9978" max="9979" width="0" style="4" hidden="1" customWidth="1"/>
    <col min="9980" max="9980" width="11.6640625" style="4" customWidth="1"/>
    <col min="9981" max="9981" width="10" style="4" customWidth="1"/>
    <col min="9982" max="9991" width="0" style="4" hidden="1" customWidth="1"/>
    <col min="9992" max="9992" width="86" style="4" customWidth="1"/>
    <col min="9993" max="9993" width="13.109375" style="4" customWidth="1"/>
    <col min="9994" max="9994" width="9.33203125" style="4" customWidth="1"/>
    <col min="9995" max="10232" width="9.109375" style="4"/>
    <col min="10233" max="10233" width="25" style="4" customWidth="1"/>
    <col min="10234" max="10235" width="0" style="4" hidden="1" customWidth="1"/>
    <col min="10236" max="10236" width="11.6640625" style="4" customWidth="1"/>
    <col min="10237" max="10237" width="10" style="4" customWidth="1"/>
    <col min="10238" max="10247" width="0" style="4" hidden="1" customWidth="1"/>
    <col min="10248" max="10248" width="86" style="4" customWidth="1"/>
    <col min="10249" max="10249" width="13.109375" style="4" customWidth="1"/>
    <col min="10250" max="10250" width="9.33203125" style="4" customWidth="1"/>
    <col min="10251" max="10488" width="9.109375" style="4"/>
    <col min="10489" max="10489" width="25" style="4" customWidth="1"/>
    <col min="10490" max="10491" width="0" style="4" hidden="1" customWidth="1"/>
    <col min="10492" max="10492" width="11.6640625" style="4" customWidth="1"/>
    <col min="10493" max="10493" width="10" style="4" customWidth="1"/>
    <col min="10494" max="10503" width="0" style="4" hidden="1" customWidth="1"/>
    <col min="10504" max="10504" width="86" style="4" customWidth="1"/>
    <col min="10505" max="10505" width="13.109375" style="4" customWidth="1"/>
    <col min="10506" max="10506" width="9.33203125" style="4" customWidth="1"/>
    <col min="10507" max="10744" width="9.109375" style="4"/>
    <col min="10745" max="10745" width="25" style="4" customWidth="1"/>
    <col min="10746" max="10747" width="0" style="4" hidden="1" customWidth="1"/>
    <col min="10748" max="10748" width="11.6640625" style="4" customWidth="1"/>
    <col min="10749" max="10749" width="10" style="4" customWidth="1"/>
    <col min="10750" max="10759" width="0" style="4" hidden="1" customWidth="1"/>
    <col min="10760" max="10760" width="86" style="4" customWidth="1"/>
    <col min="10761" max="10761" width="13.109375" style="4" customWidth="1"/>
    <col min="10762" max="10762" width="9.33203125" style="4" customWidth="1"/>
    <col min="10763" max="11000" width="9.109375" style="4"/>
    <col min="11001" max="11001" width="25" style="4" customWidth="1"/>
    <col min="11002" max="11003" width="0" style="4" hidden="1" customWidth="1"/>
    <col min="11004" max="11004" width="11.6640625" style="4" customWidth="1"/>
    <col min="11005" max="11005" width="10" style="4" customWidth="1"/>
    <col min="11006" max="11015" width="0" style="4" hidden="1" customWidth="1"/>
    <col min="11016" max="11016" width="86" style="4" customWidth="1"/>
    <col min="11017" max="11017" width="13.109375" style="4" customWidth="1"/>
    <col min="11018" max="11018" width="9.33203125" style="4" customWidth="1"/>
    <col min="11019" max="11256" width="9.109375" style="4"/>
    <col min="11257" max="11257" width="25" style="4" customWidth="1"/>
    <col min="11258" max="11259" width="0" style="4" hidden="1" customWidth="1"/>
    <col min="11260" max="11260" width="11.6640625" style="4" customWidth="1"/>
    <col min="11261" max="11261" width="10" style="4" customWidth="1"/>
    <col min="11262" max="11271" width="0" style="4" hidden="1" customWidth="1"/>
    <col min="11272" max="11272" width="86" style="4" customWidth="1"/>
    <col min="11273" max="11273" width="13.109375" style="4" customWidth="1"/>
    <col min="11274" max="11274" width="9.33203125" style="4" customWidth="1"/>
    <col min="11275" max="11512" width="9.109375" style="4"/>
    <col min="11513" max="11513" width="25" style="4" customWidth="1"/>
    <col min="11514" max="11515" width="0" style="4" hidden="1" customWidth="1"/>
    <col min="11516" max="11516" width="11.6640625" style="4" customWidth="1"/>
    <col min="11517" max="11517" width="10" style="4" customWidth="1"/>
    <col min="11518" max="11527" width="0" style="4" hidden="1" customWidth="1"/>
    <col min="11528" max="11528" width="86" style="4" customWidth="1"/>
    <col min="11529" max="11529" width="13.109375" style="4" customWidth="1"/>
    <col min="11530" max="11530" width="9.33203125" style="4" customWidth="1"/>
    <col min="11531" max="11768" width="9.109375" style="4"/>
    <col min="11769" max="11769" width="25" style="4" customWidth="1"/>
    <col min="11770" max="11771" width="0" style="4" hidden="1" customWidth="1"/>
    <col min="11772" max="11772" width="11.6640625" style="4" customWidth="1"/>
    <col min="11773" max="11773" width="10" style="4" customWidth="1"/>
    <col min="11774" max="11783" width="0" style="4" hidden="1" customWidth="1"/>
    <col min="11784" max="11784" width="86" style="4" customWidth="1"/>
    <col min="11785" max="11785" width="13.109375" style="4" customWidth="1"/>
    <col min="11786" max="11786" width="9.33203125" style="4" customWidth="1"/>
    <col min="11787" max="12024" width="9.109375" style="4"/>
    <col min="12025" max="12025" width="25" style="4" customWidth="1"/>
    <col min="12026" max="12027" width="0" style="4" hidden="1" customWidth="1"/>
    <col min="12028" max="12028" width="11.6640625" style="4" customWidth="1"/>
    <col min="12029" max="12029" width="10" style="4" customWidth="1"/>
    <col min="12030" max="12039" width="0" style="4" hidden="1" customWidth="1"/>
    <col min="12040" max="12040" width="86" style="4" customWidth="1"/>
    <col min="12041" max="12041" width="13.109375" style="4" customWidth="1"/>
    <col min="12042" max="12042" width="9.33203125" style="4" customWidth="1"/>
    <col min="12043" max="12280" width="9.109375" style="4"/>
    <col min="12281" max="12281" width="25" style="4" customWidth="1"/>
    <col min="12282" max="12283" width="0" style="4" hidden="1" customWidth="1"/>
    <col min="12284" max="12284" width="11.6640625" style="4" customWidth="1"/>
    <col min="12285" max="12285" width="10" style="4" customWidth="1"/>
    <col min="12286" max="12295" width="0" style="4" hidden="1" customWidth="1"/>
    <col min="12296" max="12296" width="86" style="4" customWidth="1"/>
    <col min="12297" max="12297" width="13.109375" style="4" customWidth="1"/>
    <col min="12298" max="12298" width="9.33203125" style="4" customWidth="1"/>
    <col min="12299" max="12536" width="9.109375" style="4"/>
    <col min="12537" max="12537" width="25" style="4" customWidth="1"/>
    <col min="12538" max="12539" width="0" style="4" hidden="1" customWidth="1"/>
    <col min="12540" max="12540" width="11.6640625" style="4" customWidth="1"/>
    <col min="12541" max="12541" width="10" style="4" customWidth="1"/>
    <col min="12542" max="12551" width="0" style="4" hidden="1" customWidth="1"/>
    <col min="12552" max="12552" width="86" style="4" customWidth="1"/>
    <col min="12553" max="12553" width="13.109375" style="4" customWidth="1"/>
    <col min="12554" max="12554" width="9.33203125" style="4" customWidth="1"/>
    <col min="12555" max="12792" width="9.109375" style="4"/>
    <col min="12793" max="12793" width="25" style="4" customWidth="1"/>
    <col min="12794" max="12795" width="0" style="4" hidden="1" customWidth="1"/>
    <col min="12796" max="12796" width="11.6640625" style="4" customWidth="1"/>
    <col min="12797" max="12797" width="10" style="4" customWidth="1"/>
    <col min="12798" max="12807" width="0" style="4" hidden="1" customWidth="1"/>
    <col min="12808" max="12808" width="86" style="4" customWidth="1"/>
    <col min="12809" max="12809" width="13.109375" style="4" customWidth="1"/>
    <col min="12810" max="12810" width="9.33203125" style="4" customWidth="1"/>
    <col min="12811" max="13048" width="9.109375" style="4"/>
    <col min="13049" max="13049" width="25" style="4" customWidth="1"/>
    <col min="13050" max="13051" width="0" style="4" hidden="1" customWidth="1"/>
    <col min="13052" max="13052" width="11.6640625" style="4" customWidth="1"/>
    <col min="13053" max="13053" width="10" style="4" customWidth="1"/>
    <col min="13054" max="13063" width="0" style="4" hidden="1" customWidth="1"/>
    <col min="13064" max="13064" width="86" style="4" customWidth="1"/>
    <col min="13065" max="13065" width="13.109375" style="4" customWidth="1"/>
    <col min="13066" max="13066" width="9.33203125" style="4" customWidth="1"/>
    <col min="13067" max="13304" width="9.109375" style="4"/>
    <col min="13305" max="13305" width="25" style="4" customWidth="1"/>
    <col min="13306" max="13307" width="0" style="4" hidden="1" customWidth="1"/>
    <col min="13308" max="13308" width="11.6640625" style="4" customWidth="1"/>
    <col min="13309" max="13309" width="10" style="4" customWidth="1"/>
    <col min="13310" max="13319" width="0" style="4" hidden="1" customWidth="1"/>
    <col min="13320" max="13320" width="86" style="4" customWidth="1"/>
    <col min="13321" max="13321" width="13.109375" style="4" customWidth="1"/>
    <col min="13322" max="13322" width="9.33203125" style="4" customWidth="1"/>
    <col min="13323" max="13560" width="9.109375" style="4"/>
    <col min="13561" max="13561" width="25" style="4" customWidth="1"/>
    <col min="13562" max="13563" width="0" style="4" hidden="1" customWidth="1"/>
    <col min="13564" max="13564" width="11.6640625" style="4" customWidth="1"/>
    <col min="13565" max="13565" width="10" style="4" customWidth="1"/>
    <col min="13566" max="13575" width="0" style="4" hidden="1" customWidth="1"/>
    <col min="13576" max="13576" width="86" style="4" customWidth="1"/>
    <col min="13577" max="13577" width="13.109375" style="4" customWidth="1"/>
    <col min="13578" max="13578" width="9.33203125" style="4" customWidth="1"/>
    <col min="13579" max="13816" width="9.109375" style="4"/>
    <col min="13817" max="13817" width="25" style="4" customWidth="1"/>
    <col min="13818" max="13819" width="0" style="4" hidden="1" customWidth="1"/>
    <col min="13820" max="13820" width="11.6640625" style="4" customWidth="1"/>
    <col min="13821" max="13821" width="10" style="4" customWidth="1"/>
    <col min="13822" max="13831" width="0" style="4" hidden="1" customWidth="1"/>
    <col min="13832" max="13832" width="86" style="4" customWidth="1"/>
    <col min="13833" max="13833" width="13.109375" style="4" customWidth="1"/>
    <col min="13834" max="13834" width="9.33203125" style="4" customWidth="1"/>
    <col min="13835" max="14072" width="9.109375" style="4"/>
    <col min="14073" max="14073" width="25" style="4" customWidth="1"/>
    <col min="14074" max="14075" width="0" style="4" hidden="1" customWidth="1"/>
    <col min="14076" max="14076" width="11.6640625" style="4" customWidth="1"/>
    <col min="14077" max="14077" width="10" style="4" customWidth="1"/>
    <col min="14078" max="14087" width="0" style="4" hidden="1" customWidth="1"/>
    <col min="14088" max="14088" width="86" style="4" customWidth="1"/>
    <col min="14089" max="14089" width="13.109375" style="4" customWidth="1"/>
    <col min="14090" max="14090" width="9.33203125" style="4" customWidth="1"/>
    <col min="14091" max="14328" width="9.109375" style="4"/>
    <col min="14329" max="14329" width="25" style="4" customWidth="1"/>
    <col min="14330" max="14331" width="0" style="4" hidden="1" customWidth="1"/>
    <col min="14332" max="14332" width="11.6640625" style="4" customWidth="1"/>
    <col min="14333" max="14333" width="10" style="4" customWidth="1"/>
    <col min="14334" max="14343" width="0" style="4" hidden="1" customWidth="1"/>
    <col min="14344" max="14344" width="86" style="4" customWidth="1"/>
    <col min="14345" max="14345" width="13.109375" style="4" customWidth="1"/>
    <col min="14346" max="14346" width="9.33203125" style="4" customWidth="1"/>
    <col min="14347" max="14584" width="9.109375" style="4"/>
    <col min="14585" max="14585" width="25" style="4" customWidth="1"/>
    <col min="14586" max="14587" width="0" style="4" hidden="1" customWidth="1"/>
    <col min="14588" max="14588" width="11.6640625" style="4" customWidth="1"/>
    <col min="14589" max="14589" width="10" style="4" customWidth="1"/>
    <col min="14590" max="14599" width="0" style="4" hidden="1" customWidth="1"/>
    <col min="14600" max="14600" width="86" style="4" customWidth="1"/>
    <col min="14601" max="14601" width="13.109375" style="4" customWidth="1"/>
    <col min="14602" max="14602" width="9.33203125" style="4" customWidth="1"/>
    <col min="14603" max="14840" width="9.109375" style="4"/>
    <col min="14841" max="14841" width="25" style="4" customWidth="1"/>
    <col min="14842" max="14843" width="0" style="4" hidden="1" customWidth="1"/>
    <col min="14844" max="14844" width="11.6640625" style="4" customWidth="1"/>
    <col min="14845" max="14845" width="10" style="4" customWidth="1"/>
    <col min="14846" max="14855" width="0" style="4" hidden="1" customWidth="1"/>
    <col min="14856" max="14856" width="86" style="4" customWidth="1"/>
    <col min="14857" max="14857" width="13.109375" style="4" customWidth="1"/>
    <col min="14858" max="14858" width="9.33203125" style="4" customWidth="1"/>
    <col min="14859" max="15096" width="9.109375" style="4"/>
    <col min="15097" max="15097" width="25" style="4" customWidth="1"/>
    <col min="15098" max="15099" width="0" style="4" hidden="1" customWidth="1"/>
    <col min="15100" max="15100" width="11.6640625" style="4" customWidth="1"/>
    <col min="15101" max="15101" width="10" style="4" customWidth="1"/>
    <col min="15102" max="15111" width="0" style="4" hidden="1" customWidth="1"/>
    <col min="15112" max="15112" width="86" style="4" customWidth="1"/>
    <col min="15113" max="15113" width="13.109375" style="4" customWidth="1"/>
    <col min="15114" max="15114" width="9.33203125" style="4" customWidth="1"/>
    <col min="15115" max="15352" width="9.109375" style="4"/>
    <col min="15353" max="15353" width="25" style="4" customWidth="1"/>
    <col min="15354" max="15355" width="0" style="4" hidden="1" customWidth="1"/>
    <col min="15356" max="15356" width="11.6640625" style="4" customWidth="1"/>
    <col min="15357" max="15357" width="10" style="4" customWidth="1"/>
    <col min="15358" max="15367" width="0" style="4" hidden="1" customWidth="1"/>
    <col min="15368" max="15368" width="86" style="4" customWidth="1"/>
    <col min="15369" max="15369" width="13.109375" style="4" customWidth="1"/>
    <col min="15370" max="15370" width="9.33203125" style="4" customWidth="1"/>
    <col min="15371" max="15608" width="9.109375" style="4"/>
    <col min="15609" max="15609" width="25" style="4" customWidth="1"/>
    <col min="15610" max="15611" width="0" style="4" hidden="1" customWidth="1"/>
    <col min="15612" max="15612" width="11.6640625" style="4" customWidth="1"/>
    <col min="15613" max="15613" width="10" style="4" customWidth="1"/>
    <col min="15614" max="15623" width="0" style="4" hidden="1" customWidth="1"/>
    <col min="15624" max="15624" width="86" style="4" customWidth="1"/>
    <col min="15625" max="15625" width="13.109375" style="4" customWidth="1"/>
    <col min="15626" max="15626" width="9.33203125" style="4" customWidth="1"/>
    <col min="15627" max="15864" width="9.109375" style="4"/>
    <col min="15865" max="15865" width="25" style="4" customWidth="1"/>
    <col min="15866" max="15867" width="0" style="4" hidden="1" customWidth="1"/>
    <col min="15868" max="15868" width="11.6640625" style="4" customWidth="1"/>
    <col min="15869" max="15869" width="10" style="4" customWidth="1"/>
    <col min="15870" max="15879" width="0" style="4" hidden="1" customWidth="1"/>
    <col min="15880" max="15880" width="86" style="4" customWidth="1"/>
    <col min="15881" max="15881" width="13.109375" style="4" customWidth="1"/>
    <col min="15882" max="15882" width="9.33203125" style="4" customWidth="1"/>
    <col min="15883" max="16120" width="9.109375" style="4"/>
    <col min="16121" max="16121" width="25" style="4" customWidth="1"/>
    <col min="16122" max="16123" width="0" style="4" hidden="1" customWidth="1"/>
    <col min="16124" max="16124" width="11.6640625" style="4" customWidth="1"/>
    <col min="16125" max="16125" width="10" style="4" customWidth="1"/>
    <col min="16126" max="16135" width="0" style="4" hidden="1" customWidth="1"/>
    <col min="16136" max="16136" width="86" style="4" customWidth="1"/>
    <col min="16137" max="16137" width="13.109375" style="4" customWidth="1"/>
    <col min="16138" max="16138" width="9.33203125" style="4" customWidth="1"/>
    <col min="16139" max="16384" width="9.109375" style="4"/>
  </cols>
  <sheetData>
    <row r="1" spans="1:8" ht="12" hidden="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5">
      <c r="A2" s="1" t="s">
        <v>0</v>
      </c>
      <c r="B2" s="2"/>
      <c r="C2" s="2"/>
      <c r="D2" s="2"/>
      <c r="E2" s="2"/>
      <c r="F2" s="2"/>
      <c r="G2" s="2"/>
      <c r="H2" s="3"/>
    </row>
    <row r="3" spans="1:8" ht="12" customHeight="1" x14ac:dyDescent="0.25">
      <c r="A3" s="1" t="s">
        <v>1</v>
      </c>
      <c r="B3" s="1"/>
      <c r="C3" s="2" t="s">
        <v>2</v>
      </c>
      <c r="D3" s="2"/>
      <c r="E3" s="2"/>
      <c r="F3" s="2"/>
      <c r="G3" s="2"/>
    </row>
    <row r="4" spans="1:8" ht="12" customHeight="1" x14ac:dyDescent="0.25">
      <c r="A4" s="6">
        <v>44936</v>
      </c>
      <c r="B4" s="1"/>
      <c r="C4" s="2"/>
      <c r="D4" s="2"/>
      <c r="E4" s="2"/>
      <c r="F4" s="2"/>
      <c r="G4" s="2"/>
    </row>
    <row r="5" spans="1:8" ht="24" x14ac:dyDescent="0.25">
      <c r="A5" s="7" t="s">
        <v>3</v>
      </c>
      <c r="B5" s="23" t="s">
        <v>4</v>
      </c>
      <c r="C5" s="8" t="s">
        <v>5</v>
      </c>
      <c r="D5" s="8" t="s">
        <v>6</v>
      </c>
      <c r="E5" s="8" t="s">
        <v>7</v>
      </c>
      <c r="F5" s="23" t="s">
        <v>8</v>
      </c>
      <c r="G5" s="8" t="s">
        <v>9</v>
      </c>
      <c r="H5" s="7" t="s">
        <v>10</v>
      </c>
    </row>
    <row r="6" spans="1:8" ht="12" x14ac:dyDescent="0.25">
      <c r="A6" s="14" t="s">
        <v>11</v>
      </c>
      <c r="B6" s="9">
        <v>44936</v>
      </c>
      <c r="C6" s="10">
        <v>30926</v>
      </c>
      <c r="D6" s="10">
        <v>30926</v>
      </c>
      <c r="E6" s="11">
        <f t="shared" ref="E6:E69" si="0">((YEAR(B6)-YEAR(D6))*12+MONTH(B6)-MONTH(D6))/12-F6-G6</f>
        <v>38.333333333333336</v>
      </c>
      <c r="F6" s="12"/>
      <c r="G6" s="12"/>
      <c r="H6" s="13" t="s">
        <v>12</v>
      </c>
    </row>
    <row r="7" spans="1:8" ht="12" x14ac:dyDescent="0.25">
      <c r="A7" s="14" t="s">
        <v>13</v>
      </c>
      <c r="B7" s="9">
        <v>44936</v>
      </c>
      <c r="C7" s="10">
        <v>32387</v>
      </c>
      <c r="D7" s="10">
        <v>32387</v>
      </c>
      <c r="E7" s="11">
        <f t="shared" si="0"/>
        <v>34.333333333333336</v>
      </c>
      <c r="F7" s="12"/>
      <c r="G7" s="12"/>
      <c r="H7" s="13" t="s">
        <v>2</v>
      </c>
    </row>
    <row r="8" spans="1:8" ht="12" x14ac:dyDescent="0.25">
      <c r="A8" s="14" t="s">
        <v>14</v>
      </c>
      <c r="B8" s="9">
        <v>44936</v>
      </c>
      <c r="C8" s="10">
        <v>33476</v>
      </c>
      <c r="D8" s="10">
        <v>33476</v>
      </c>
      <c r="E8" s="11">
        <f t="shared" si="0"/>
        <v>31.316666666666666</v>
      </c>
      <c r="F8" s="12"/>
      <c r="G8" s="12">
        <v>0.1</v>
      </c>
      <c r="H8" s="13" t="s">
        <v>15</v>
      </c>
    </row>
    <row r="9" spans="1:8" ht="12" x14ac:dyDescent="0.25">
      <c r="A9" s="14" t="s">
        <v>16</v>
      </c>
      <c r="B9" s="9">
        <v>44936</v>
      </c>
      <c r="C9" s="10">
        <v>32384</v>
      </c>
      <c r="D9" s="10">
        <v>32384</v>
      </c>
      <c r="E9" s="11">
        <f t="shared" si="0"/>
        <v>31.016666666666666</v>
      </c>
      <c r="F9" s="12"/>
      <c r="G9" s="12">
        <f>3+0.2+0.2</f>
        <v>3.4000000000000004</v>
      </c>
      <c r="H9" s="13" t="s">
        <v>17</v>
      </c>
    </row>
    <row r="10" spans="1:8" ht="12" x14ac:dyDescent="0.25">
      <c r="A10" s="14" t="s">
        <v>18</v>
      </c>
      <c r="B10" s="9">
        <v>44936</v>
      </c>
      <c r="C10" s="10">
        <v>33843</v>
      </c>
      <c r="D10" s="10">
        <v>33843</v>
      </c>
      <c r="E10" s="11">
        <f t="shared" si="0"/>
        <v>30.416666666666668</v>
      </c>
      <c r="F10" s="12"/>
      <c r="G10" s="12"/>
      <c r="H10" s="13" t="s">
        <v>19</v>
      </c>
    </row>
    <row r="11" spans="1:8" ht="12" x14ac:dyDescent="0.25">
      <c r="A11" s="14" t="s">
        <v>20</v>
      </c>
      <c r="B11" s="9">
        <v>44936</v>
      </c>
      <c r="C11" s="10">
        <v>34575</v>
      </c>
      <c r="D11" s="10">
        <v>34575</v>
      </c>
      <c r="E11" s="11">
        <f t="shared" si="0"/>
        <v>28.416666666666668</v>
      </c>
      <c r="F11" s="12"/>
      <c r="G11" s="12"/>
      <c r="H11" s="13" t="s">
        <v>21</v>
      </c>
    </row>
    <row r="12" spans="1:8" ht="12" x14ac:dyDescent="0.25">
      <c r="A12" s="14" t="s">
        <v>22</v>
      </c>
      <c r="B12" s="9">
        <v>44936</v>
      </c>
      <c r="C12" s="10">
        <v>34575</v>
      </c>
      <c r="D12" s="10">
        <v>34575</v>
      </c>
      <c r="E12" s="11">
        <f t="shared" si="0"/>
        <v>28.416666666666668</v>
      </c>
      <c r="F12" s="12"/>
      <c r="G12" s="12"/>
      <c r="H12" s="13" t="s">
        <v>23</v>
      </c>
    </row>
    <row r="13" spans="1:8" ht="12" x14ac:dyDescent="0.25">
      <c r="A13" s="14" t="s">
        <v>24</v>
      </c>
      <c r="B13" s="9">
        <v>44936</v>
      </c>
      <c r="C13" s="10">
        <v>34574</v>
      </c>
      <c r="D13" s="10">
        <v>34574</v>
      </c>
      <c r="E13" s="11">
        <f t="shared" si="0"/>
        <v>28.216666666666669</v>
      </c>
      <c r="F13" s="12"/>
      <c r="G13" s="12">
        <v>0.2</v>
      </c>
      <c r="H13" s="13" t="s">
        <v>15</v>
      </c>
    </row>
    <row r="14" spans="1:8" ht="12" x14ac:dyDescent="0.25">
      <c r="A14" s="14" t="s">
        <v>25</v>
      </c>
      <c r="B14" s="9">
        <v>44936</v>
      </c>
      <c r="C14" s="10">
        <v>34632</v>
      </c>
      <c r="D14" s="10">
        <v>34632</v>
      </c>
      <c r="E14" s="11">
        <f t="shared" si="0"/>
        <v>28.04</v>
      </c>
      <c r="F14" s="12"/>
      <c r="G14" s="12">
        <v>0.21</v>
      </c>
      <c r="H14" s="13" t="s">
        <v>26</v>
      </c>
    </row>
    <row r="15" spans="1:8" ht="12" x14ac:dyDescent="0.25">
      <c r="A15" s="14" t="s">
        <v>27</v>
      </c>
      <c r="B15" s="9">
        <v>44936</v>
      </c>
      <c r="C15" s="10">
        <v>34939</v>
      </c>
      <c r="D15" s="10">
        <v>34939</v>
      </c>
      <c r="E15" s="11">
        <f t="shared" si="0"/>
        <v>27.416666666666668</v>
      </c>
      <c r="F15" s="12"/>
      <c r="G15" s="12"/>
      <c r="H15" s="13" t="s">
        <v>28</v>
      </c>
    </row>
    <row r="16" spans="1:8" ht="12" x14ac:dyDescent="0.25">
      <c r="A16" s="14" t="s">
        <v>29</v>
      </c>
      <c r="B16" s="9">
        <v>44936</v>
      </c>
      <c r="C16" s="10">
        <v>35303</v>
      </c>
      <c r="D16" s="10">
        <v>35303</v>
      </c>
      <c r="E16" s="11">
        <f>((YEAR(B16)-YEAR(D16))*12+MONTH(B16)-MONTH(D16))/12-F16-G16</f>
        <v>26.416666666666668</v>
      </c>
      <c r="F16" s="12"/>
      <c r="G16" s="12"/>
      <c r="H16" s="13" t="s">
        <v>30</v>
      </c>
    </row>
    <row r="17" spans="1:10" ht="12" x14ac:dyDescent="0.25">
      <c r="A17" s="14" t="s">
        <v>31</v>
      </c>
      <c r="B17" s="9">
        <v>44936</v>
      </c>
      <c r="C17" s="10">
        <v>35303</v>
      </c>
      <c r="D17" s="10">
        <v>35303</v>
      </c>
      <c r="E17" s="11">
        <f t="shared" si="0"/>
        <v>26.416666666666668</v>
      </c>
      <c r="F17" s="12"/>
      <c r="G17" s="12"/>
      <c r="H17" s="13" t="s">
        <v>32</v>
      </c>
      <c r="I17" s="3"/>
      <c r="J17" s="3"/>
    </row>
    <row r="18" spans="1:10" ht="12" x14ac:dyDescent="0.25">
      <c r="A18" s="14" t="s">
        <v>33</v>
      </c>
      <c r="B18" s="9">
        <v>44936</v>
      </c>
      <c r="C18" s="10">
        <v>35303</v>
      </c>
      <c r="D18" s="10">
        <v>35303</v>
      </c>
      <c r="E18" s="11">
        <f t="shared" si="0"/>
        <v>26.416666666666668</v>
      </c>
      <c r="F18" s="12"/>
      <c r="G18" s="12"/>
      <c r="H18" s="13" t="s">
        <v>34</v>
      </c>
    </row>
    <row r="19" spans="1:10" ht="12" x14ac:dyDescent="0.25">
      <c r="A19" s="14" t="s">
        <v>35</v>
      </c>
      <c r="B19" s="9">
        <v>44936</v>
      </c>
      <c r="C19" s="10">
        <v>35303</v>
      </c>
      <c r="D19" s="10">
        <v>35303</v>
      </c>
      <c r="E19" s="11">
        <f t="shared" si="0"/>
        <v>26.416666666666668</v>
      </c>
      <c r="F19" s="12"/>
      <c r="G19" s="12"/>
      <c r="H19" s="13" t="s">
        <v>36</v>
      </c>
    </row>
    <row r="20" spans="1:10" ht="12" x14ac:dyDescent="0.25">
      <c r="A20" s="14" t="s">
        <v>37</v>
      </c>
      <c r="B20" s="9">
        <v>44936</v>
      </c>
      <c r="C20" s="10">
        <v>35303</v>
      </c>
      <c r="D20" s="10">
        <v>35303</v>
      </c>
      <c r="E20" s="11">
        <f t="shared" si="0"/>
        <v>26.416666666666668</v>
      </c>
      <c r="F20" s="12"/>
      <c r="G20" s="12"/>
      <c r="H20" s="13" t="s">
        <v>2</v>
      </c>
    </row>
    <row r="21" spans="1:10" ht="12" x14ac:dyDescent="0.25">
      <c r="A21" s="14" t="s">
        <v>38</v>
      </c>
      <c r="B21" s="9">
        <v>44936</v>
      </c>
      <c r="C21" s="10">
        <v>35667</v>
      </c>
      <c r="D21" s="10">
        <v>35667</v>
      </c>
      <c r="E21" s="11">
        <f t="shared" si="0"/>
        <v>25.416666666666668</v>
      </c>
      <c r="F21" s="12"/>
      <c r="G21" s="12"/>
      <c r="H21" s="13" t="s">
        <v>15</v>
      </c>
    </row>
    <row r="22" spans="1:10" ht="12" x14ac:dyDescent="0.25">
      <c r="A22" s="14" t="s">
        <v>39</v>
      </c>
      <c r="B22" s="9">
        <v>44936</v>
      </c>
      <c r="C22" s="10">
        <v>35667</v>
      </c>
      <c r="D22" s="10">
        <v>35667</v>
      </c>
      <c r="E22" s="11">
        <f t="shared" si="0"/>
        <v>25.416666666666668</v>
      </c>
      <c r="F22" s="12"/>
      <c r="G22" s="12"/>
      <c r="H22" s="13" t="s">
        <v>40</v>
      </c>
    </row>
    <row r="23" spans="1:10" ht="12" x14ac:dyDescent="0.25">
      <c r="A23" s="14" t="s">
        <v>41</v>
      </c>
      <c r="B23" s="9">
        <v>44936</v>
      </c>
      <c r="C23" s="10">
        <v>34575</v>
      </c>
      <c r="D23" s="10">
        <v>34575</v>
      </c>
      <c r="E23" s="11">
        <f t="shared" si="0"/>
        <v>25.216666666666669</v>
      </c>
      <c r="F23" s="12">
        <f>1+1</f>
        <v>2</v>
      </c>
      <c r="G23" s="12">
        <v>1.2</v>
      </c>
      <c r="H23" s="13" t="s">
        <v>42</v>
      </c>
    </row>
    <row r="24" spans="1:10" ht="12" x14ac:dyDescent="0.25">
      <c r="A24" s="14" t="s">
        <v>43</v>
      </c>
      <c r="B24" s="9">
        <v>44936</v>
      </c>
      <c r="C24" s="10">
        <v>35303</v>
      </c>
      <c r="D24" s="10">
        <v>35303</v>
      </c>
      <c r="E24" s="11">
        <f t="shared" si="0"/>
        <v>25.016666666666669</v>
      </c>
      <c r="F24" s="12"/>
      <c r="G24" s="12">
        <v>1.4</v>
      </c>
      <c r="H24" s="13" t="s">
        <v>44</v>
      </c>
    </row>
    <row r="25" spans="1:10" ht="12" x14ac:dyDescent="0.25">
      <c r="A25" s="14" t="s">
        <v>45</v>
      </c>
      <c r="B25" s="9">
        <v>44936</v>
      </c>
      <c r="C25" s="10">
        <v>34575</v>
      </c>
      <c r="D25" s="10">
        <v>34575</v>
      </c>
      <c r="E25" s="11">
        <f t="shared" si="0"/>
        <v>24.546666666666667</v>
      </c>
      <c r="F25" s="12">
        <v>1</v>
      </c>
      <c r="G25" s="12">
        <f>0.1+0.2+0.1+0.27+0.2+0.2+0.2+0.2+0.2+0.2+0.2+0.2+0.1+0.1+0.1+0.1+0.1+0.1</f>
        <v>2.8700000000000006</v>
      </c>
      <c r="H25" s="13" t="s">
        <v>46</v>
      </c>
    </row>
    <row r="26" spans="1:10" ht="12" x14ac:dyDescent="0.25">
      <c r="A26" s="14" t="s">
        <v>47</v>
      </c>
      <c r="B26" s="9">
        <v>44936</v>
      </c>
      <c r="C26" s="10">
        <v>36038</v>
      </c>
      <c r="D26" s="10">
        <v>36038</v>
      </c>
      <c r="E26" s="11">
        <f t="shared" si="0"/>
        <v>24.416666666666668</v>
      </c>
      <c r="F26" s="12"/>
      <c r="G26" s="12"/>
      <c r="H26" s="13" t="s">
        <v>48</v>
      </c>
    </row>
    <row r="27" spans="1:10" ht="12" x14ac:dyDescent="0.25">
      <c r="A27" s="14" t="s">
        <v>49</v>
      </c>
      <c r="B27" s="9">
        <v>44936</v>
      </c>
      <c r="C27" s="10">
        <v>36038</v>
      </c>
      <c r="D27" s="10">
        <v>36038</v>
      </c>
      <c r="E27" s="11">
        <f t="shared" si="0"/>
        <v>24.416666666666668</v>
      </c>
      <c r="F27" s="12"/>
      <c r="G27" s="12"/>
      <c r="H27" s="13" t="s">
        <v>50</v>
      </c>
    </row>
    <row r="28" spans="1:10" ht="12" x14ac:dyDescent="0.25">
      <c r="A28" s="14" t="s">
        <v>51</v>
      </c>
      <c r="B28" s="9">
        <v>44936</v>
      </c>
      <c r="C28" s="10">
        <v>36038</v>
      </c>
      <c r="D28" s="10">
        <v>36038</v>
      </c>
      <c r="E28" s="11">
        <f t="shared" si="0"/>
        <v>23.916666666666668</v>
      </c>
      <c r="F28" s="12"/>
      <c r="G28" s="12">
        <v>0.5</v>
      </c>
      <c r="H28" s="13" t="s">
        <v>52</v>
      </c>
    </row>
    <row r="29" spans="1:10" ht="12" x14ac:dyDescent="0.25">
      <c r="A29" s="14" t="s">
        <v>53</v>
      </c>
      <c r="B29" s="9">
        <v>44936</v>
      </c>
      <c r="C29" s="10">
        <v>36038</v>
      </c>
      <c r="D29" s="10">
        <v>36038</v>
      </c>
      <c r="E29" s="11">
        <f t="shared" si="0"/>
        <v>23.416666666666668</v>
      </c>
      <c r="F29" s="12">
        <v>1</v>
      </c>
      <c r="G29" s="12"/>
      <c r="H29" s="13" t="s">
        <v>54</v>
      </c>
    </row>
    <row r="30" spans="1:10" s="3" customFormat="1" ht="12" x14ac:dyDescent="0.25">
      <c r="A30" s="14" t="s">
        <v>55</v>
      </c>
      <c r="B30" s="9">
        <v>44936</v>
      </c>
      <c r="C30" s="10">
        <v>36402</v>
      </c>
      <c r="D30" s="10">
        <v>36402</v>
      </c>
      <c r="E30" s="11">
        <f t="shared" si="0"/>
        <v>23.416666666666668</v>
      </c>
      <c r="F30" s="12"/>
      <c r="G30" s="12"/>
      <c r="H30" s="13" t="s">
        <v>56</v>
      </c>
      <c r="I30" s="4"/>
      <c r="J30" s="4"/>
    </row>
    <row r="31" spans="1:10" ht="12" x14ac:dyDescent="0.25">
      <c r="A31" s="14" t="s">
        <v>57</v>
      </c>
      <c r="B31" s="9">
        <v>44936</v>
      </c>
      <c r="C31" s="10">
        <v>36402</v>
      </c>
      <c r="D31" s="10">
        <v>36402</v>
      </c>
      <c r="E31" s="11">
        <f t="shared" si="0"/>
        <v>23.416666666666668</v>
      </c>
      <c r="F31" s="12"/>
      <c r="G31" s="12"/>
      <c r="H31" s="13" t="s">
        <v>58</v>
      </c>
    </row>
    <row r="32" spans="1:10" ht="12" x14ac:dyDescent="0.25">
      <c r="A32" s="14" t="s">
        <v>59</v>
      </c>
      <c r="B32" s="9">
        <v>44936</v>
      </c>
      <c r="C32" s="10">
        <v>36404</v>
      </c>
      <c r="D32" s="10">
        <v>36766</v>
      </c>
      <c r="E32" s="11">
        <f t="shared" si="0"/>
        <v>22.416666666666668</v>
      </c>
      <c r="F32" s="12"/>
      <c r="G32" s="12"/>
      <c r="H32" s="13" t="s">
        <v>60</v>
      </c>
    </row>
    <row r="33" spans="1:8" ht="12" x14ac:dyDescent="0.25">
      <c r="A33" s="14" t="s">
        <v>61</v>
      </c>
      <c r="B33" s="9">
        <v>44936</v>
      </c>
      <c r="C33" s="10">
        <v>36766</v>
      </c>
      <c r="D33" s="10">
        <v>36766</v>
      </c>
      <c r="E33" s="11">
        <f t="shared" si="0"/>
        <v>22.416666666666668</v>
      </c>
      <c r="F33" s="12"/>
      <c r="G33" s="12"/>
      <c r="H33" s="13" t="s">
        <v>62</v>
      </c>
    </row>
    <row r="34" spans="1:8" ht="12" x14ac:dyDescent="0.25">
      <c r="A34" s="14" t="s">
        <v>63</v>
      </c>
      <c r="B34" s="9">
        <v>44936</v>
      </c>
      <c r="C34" s="10">
        <v>36766</v>
      </c>
      <c r="D34" s="10">
        <v>36766</v>
      </c>
      <c r="E34" s="11">
        <f t="shared" si="0"/>
        <v>22.416666666666668</v>
      </c>
      <c r="F34" s="12"/>
      <c r="G34" s="12"/>
      <c r="H34" s="13" t="s">
        <v>64</v>
      </c>
    </row>
    <row r="35" spans="1:8" ht="12" x14ac:dyDescent="0.25">
      <c r="A35" s="14" t="s">
        <v>65</v>
      </c>
      <c r="B35" s="9">
        <v>44936</v>
      </c>
      <c r="C35" s="10">
        <v>36766</v>
      </c>
      <c r="D35" s="10">
        <v>36766</v>
      </c>
      <c r="E35" s="11">
        <f t="shared" si="0"/>
        <v>22.416666666666668</v>
      </c>
      <c r="F35" s="12"/>
      <c r="G35" s="12"/>
      <c r="H35" s="13" t="s">
        <v>66</v>
      </c>
    </row>
    <row r="36" spans="1:8" ht="12" x14ac:dyDescent="0.25">
      <c r="A36" s="14" t="s">
        <v>67</v>
      </c>
      <c r="B36" s="9">
        <v>44936</v>
      </c>
      <c r="C36" s="10">
        <v>36913</v>
      </c>
      <c r="D36" s="10">
        <v>36913</v>
      </c>
      <c r="E36" s="11">
        <f t="shared" si="0"/>
        <v>21.5</v>
      </c>
      <c r="F36" s="12"/>
      <c r="G36" s="12">
        <v>0.5</v>
      </c>
      <c r="H36" s="13" t="s">
        <v>68</v>
      </c>
    </row>
    <row r="37" spans="1:8" ht="12" x14ac:dyDescent="0.25">
      <c r="A37" s="14" t="s">
        <v>69</v>
      </c>
      <c r="B37" s="9">
        <v>44936</v>
      </c>
      <c r="C37" s="10">
        <v>37130</v>
      </c>
      <c r="D37" s="10">
        <v>37130</v>
      </c>
      <c r="E37" s="11">
        <f t="shared" si="0"/>
        <v>21.416666666666668</v>
      </c>
      <c r="F37" s="12"/>
      <c r="G37" s="12"/>
      <c r="H37" s="13" t="s">
        <v>70</v>
      </c>
    </row>
    <row r="38" spans="1:8" ht="12" x14ac:dyDescent="0.25">
      <c r="A38" s="14" t="s">
        <v>71</v>
      </c>
      <c r="B38" s="9">
        <v>44936</v>
      </c>
      <c r="C38" s="10">
        <v>37130</v>
      </c>
      <c r="D38" s="10">
        <v>37130</v>
      </c>
      <c r="E38" s="11">
        <f t="shared" si="0"/>
        <v>21.416666666666668</v>
      </c>
      <c r="F38" s="12"/>
      <c r="G38" s="12"/>
      <c r="H38" s="13" t="s">
        <v>72</v>
      </c>
    </row>
    <row r="39" spans="1:8" ht="12" x14ac:dyDescent="0.25">
      <c r="A39" s="14" t="s">
        <v>73</v>
      </c>
      <c r="B39" s="9">
        <v>44936</v>
      </c>
      <c r="C39" s="10">
        <v>37130</v>
      </c>
      <c r="D39" s="10">
        <v>37130</v>
      </c>
      <c r="E39" s="11">
        <f t="shared" si="0"/>
        <v>21.416666666666668</v>
      </c>
      <c r="F39" s="12"/>
      <c r="G39" s="12"/>
      <c r="H39" s="13" t="s">
        <v>74</v>
      </c>
    </row>
    <row r="40" spans="1:8" ht="12" x14ac:dyDescent="0.25">
      <c r="A40" s="14" t="s">
        <v>75</v>
      </c>
      <c r="B40" s="9">
        <v>44936</v>
      </c>
      <c r="C40" s="10">
        <v>37130</v>
      </c>
      <c r="D40" s="10">
        <v>37130</v>
      </c>
      <c r="E40" s="11">
        <f t="shared" si="0"/>
        <v>21.416666666666668</v>
      </c>
      <c r="F40" s="12"/>
      <c r="G40" s="12"/>
      <c r="H40" s="13" t="s">
        <v>58</v>
      </c>
    </row>
    <row r="41" spans="1:8" ht="12" x14ac:dyDescent="0.25">
      <c r="A41" s="14" t="s">
        <v>76</v>
      </c>
      <c r="B41" s="9">
        <v>44936</v>
      </c>
      <c r="C41" s="10">
        <v>37130</v>
      </c>
      <c r="D41" s="10">
        <v>37130</v>
      </c>
      <c r="E41" s="11">
        <f t="shared" si="0"/>
        <v>21.416666666666668</v>
      </c>
      <c r="F41" s="12"/>
      <c r="G41" s="12"/>
      <c r="H41" s="13" t="s">
        <v>77</v>
      </c>
    </row>
    <row r="42" spans="1:8" ht="12" x14ac:dyDescent="0.25">
      <c r="A42" s="14" t="s">
        <v>78</v>
      </c>
      <c r="B42" s="9">
        <v>44936</v>
      </c>
      <c r="C42" s="10">
        <v>37130</v>
      </c>
      <c r="D42" s="10">
        <v>37130</v>
      </c>
      <c r="E42" s="11">
        <f t="shared" si="0"/>
        <v>21.416666666666668</v>
      </c>
      <c r="F42" s="12"/>
      <c r="G42" s="12"/>
      <c r="H42" s="13" t="s">
        <v>2</v>
      </c>
    </row>
    <row r="43" spans="1:8" ht="12" x14ac:dyDescent="0.25">
      <c r="A43" s="14" t="s">
        <v>79</v>
      </c>
      <c r="B43" s="9">
        <v>44936</v>
      </c>
      <c r="C43" s="10">
        <v>37130</v>
      </c>
      <c r="D43" s="10">
        <v>37130</v>
      </c>
      <c r="E43" s="11">
        <f t="shared" si="0"/>
        <v>21.416666666666668</v>
      </c>
      <c r="F43" s="12"/>
      <c r="G43" s="12"/>
      <c r="H43" s="13" t="s">
        <v>80</v>
      </c>
    </row>
    <row r="44" spans="1:8" ht="12" x14ac:dyDescent="0.25">
      <c r="A44" s="14" t="s">
        <v>81</v>
      </c>
      <c r="B44" s="9">
        <v>44936</v>
      </c>
      <c r="C44" s="10">
        <v>35667</v>
      </c>
      <c r="D44" s="10">
        <v>35667</v>
      </c>
      <c r="E44" s="11">
        <f t="shared" si="0"/>
        <v>21.016666666666666</v>
      </c>
      <c r="F44" s="12"/>
      <c r="G44" s="12">
        <f>4.2+0.2</f>
        <v>4.4000000000000004</v>
      </c>
      <c r="H44" s="13" t="s">
        <v>82</v>
      </c>
    </row>
    <row r="45" spans="1:8" ht="12" x14ac:dyDescent="0.25">
      <c r="A45" s="14" t="s">
        <v>83</v>
      </c>
      <c r="B45" s="9">
        <v>44936</v>
      </c>
      <c r="C45" s="10">
        <v>36766</v>
      </c>
      <c r="D45" s="10">
        <v>36766</v>
      </c>
      <c r="E45" s="11">
        <f t="shared" si="0"/>
        <v>20.916666666666668</v>
      </c>
      <c r="F45" s="12"/>
      <c r="G45" s="12">
        <v>1.5</v>
      </c>
      <c r="H45" s="13" t="s">
        <v>84</v>
      </c>
    </row>
    <row r="46" spans="1:8" ht="12" x14ac:dyDescent="0.25">
      <c r="A46" s="14" t="s">
        <v>85</v>
      </c>
      <c r="B46" s="9">
        <v>44936</v>
      </c>
      <c r="C46" s="10">
        <v>37130</v>
      </c>
      <c r="D46" s="10">
        <v>37130</v>
      </c>
      <c r="E46" s="11">
        <f t="shared" si="0"/>
        <v>20.416666666666668</v>
      </c>
      <c r="F46" s="12"/>
      <c r="G46" s="12">
        <v>1</v>
      </c>
      <c r="H46" s="13" t="s">
        <v>86</v>
      </c>
    </row>
    <row r="47" spans="1:8" ht="12" x14ac:dyDescent="0.25">
      <c r="A47" s="14" t="s">
        <v>87</v>
      </c>
      <c r="B47" s="9">
        <v>44936</v>
      </c>
      <c r="C47" s="10">
        <v>37469</v>
      </c>
      <c r="D47" s="10">
        <v>37469</v>
      </c>
      <c r="E47" s="11">
        <f t="shared" si="0"/>
        <v>20.416666666666668</v>
      </c>
      <c r="F47" s="12"/>
      <c r="G47" s="12"/>
      <c r="H47" s="13" t="s">
        <v>88</v>
      </c>
    </row>
    <row r="48" spans="1:8" ht="12" x14ac:dyDescent="0.25">
      <c r="A48" s="14" t="s">
        <v>89</v>
      </c>
      <c r="B48" s="9">
        <v>44936</v>
      </c>
      <c r="C48" s="10">
        <v>37494</v>
      </c>
      <c r="D48" s="10">
        <v>37494</v>
      </c>
      <c r="E48" s="11">
        <f t="shared" si="0"/>
        <v>20.416666666666668</v>
      </c>
      <c r="F48" s="12"/>
      <c r="G48" s="12"/>
      <c r="H48" s="13" t="s">
        <v>58</v>
      </c>
    </row>
    <row r="49" spans="1:8" ht="12" x14ac:dyDescent="0.25">
      <c r="A49" s="14" t="s">
        <v>90</v>
      </c>
      <c r="B49" s="9">
        <v>44936</v>
      </c>
      <c r="C49" s="10">
        <v>37494</v>
      </c>
      <c r="D49" s="10">
        <v>37494</v>
      </c>
      <c r="E49" s="11">
        <f t="shared" si="0"/>
        <v>20.416666666666668</v>
      </c>
      <c r="F49" s="12"/>
      <c r="G49" s="12"/>
      <c r="H49" s="13" t="s">
        <v>91</v>
      </c>
    </row>
    <row r="50" spans="1:8" ht="12" x14ac:dyDescent="0.25">
      <c r="A50" s="14" t="s">
        <v>92</v>
      </c>
      <c r="B50" s="9">
        <v>44936</v>
      </c>
      <c r="C50" s="10">
        <v>37494</v>
      </c>
      <c r="D50" s="10">
        <v>37494</v>
      </c>
      <c r="E50" s="11">
        <f t="shared" si="0"/>
        <v>20.416666666666668</v>
      </c>
      <c r="F50" s="12"/>
      <c r="G50" s="12"/>
      <c r="H50" s="13" t="s">
        <v>93</v>
      </c>
    </row>
    <row r="51" spans="1:8" ht="12" x14ac:dyDescent="0.25">
      <c r="A51" s="14" t="s">
        <v>94</v>
      </c>
      <c r="B51" s="9">
        <v>44936</v>
      </c>
      <c r="C51" s="10">
        <v>37494</v>
      </c>
      <c r="D51" s="10">
        <v>37494</v>
      </c>
      <c r="E51" s="11">
        <f t="shared" si="0"/>
        <v>20.416666666666668</v>
      </c>
      <c r="F51" s="12"/>
      <c r="G51" s="12"/>
      <c r="H51" s="13" t="s">
        <v>95</v>
      </c>
    </row>
    <row r="52" spans="1:8" ht="12" x14ac:dyDescent="0.25">
      <c r="A52" s="14" t="s">
        <v>96</v>
      </c>
      <c r="B52" s="9">
        <v>44936</v>
      </c>
      <c r="C52" s="10">
        <v>37494</v>
      </c>
      <c r="D52" s="10">
        <v>37494</v>
      </c>
      <c r="E52" s="11">
        <f>((YEAR(B52)-YEAR(D52))*12+MONTH(B52)-MONTH(D52))/12-F52-G52</f>
        <v>20.416666666666668</v>
      </c>
      <c r="F52" s="12"/>
      <c r="G52" s="12"/>
      <c r="H52" s="13" t="s">
        <v>97</v>
      </c>
    </row>
    <row r="53" spans="1:8" ht="12" x14ac:dyDescent="0.25">
      <c r="A53" s="14" t="s">
        <v>98</v>
      </c>
      <c r="B53" s="9">
        <v>44936</v>
      </c>
      <c r="C53" s="10">
        <v>37494</v>
      </c>
      <c r="D53" s="10">
        <v>37494</v>
      </c>
      <c r="E53" s="11">
        <f>((YEAR(B53)-YEAR(D53))*12+MONTH(B53)-MONTH(D53))/12-F53-G53</f>
        <v>20.416666666666668</v>
      </c>
      <c r="F53" s="12"/>
      <c r="G53" s="12"/>
      <c r="H53" s="13" t="s">
        <v>19</v>
      </c>
    </row>
    <row r="54" spans="1:8" ht="12" x14ac:dyDescent="0.25">
      <c r="A54" s="14" t="s">
        <v>99</v>
      </c>
      <c r="B54" s="9">
        <v>44936</v>
      </c>
      <c r="C54" s="10">
        <v>37494</v>
      </c>
      <c r="D54" s="10">
        <v>37494</v>
      </c>
      <c r="E54" s="11">
        <f t="shared" si="0"/>
        <v>20.416666666666668</v>
      </c>
      <c r="F54" s="12"/>
      <c r="G54" s="12"/>
      <c r="H54" s="13" t="s">
        <v>100</v>
      </c>
    </row>
    <row r="55" spans="1:8" ht="12" x14ac:dyDescent="0.25">
      <c r="A55" s="14" t="s">
        <v>101</v>
      </c>
      <c r="B55" s="9">
        <v>44936</v>
      </c>
      <c r="C55" s="10">
        <v>37494</v>
      </c>
      <c r="D55" s="10">
        <v>37494</v>
      </c>
      <c r="E55" s="11">
        <f t="shared" si="0"/>
        <v>20.416666666666668</v>
      </c>
      <c r="F55" s="12"/>
      <c r="G55" s="12"/>
      <c r="H55" s="13" t="s">
        <v>84</v>
      </c>
    </row>
    <row r="56" spans="1:8" ht="12" x14ac:dyDescent="0.25">
      <c r="A56" s="14" t="s">
        <v>102</v>
      </c>
      <c r="B56" s="9">
        <v>44936</v>
      </c>
      <c r="C56" s="10">
        <v>37494</v>
      </c>
      <c r="D56" s="10">
        <v>37494</v>
      </c>
      <c r="E56" s="11">
        <f t="shared" si="0"/>
        <v>20.416666666666668</v>
      </c>
      <c r="F56" s="12"/>
      <c r="G56" s="12"/>
      <c r="H56" s="13" t="s">
        <v>103</v>
      </c>
    </row>
    <row r="57" spans="1:8" ht="12" x14ac:dyDescent="0.25">
      <c r="A57" s="14" t="s">
        <v>104</v>
      </c>
      <c r="B57" s="9">
        <v>44936</v>
      </c>
      <c r="C57" s="10">
        <v>37494</v>
      </c>
      <c r="D57" s="10">
        <v>37494</v>
      </c>
      <c r="E57" s="11">
        <f t="shared" si="0"/>
        <v>20.416666666666668</v>
      </c>
      <c r="F57" s="12"/>
      <c r="G57" s="12"/>
      <c r="H57" s="13" t="s">
        <v>105</v>
      </c>
    </row>
    <row r="58" spans="1:8" ht="12" x14ac:dyDescent="0.25">
      <c r="A58" s="14" t="s">
        <v>106</v>
      </c>
      <c r="B58" s="9">
        <v>44936</v>
      </c>
      <c r="C58" s="10">
        <v>37494</v>
      </c>
      <c r="D58" s="10">
        <v>37494</v>
      </c>
      <c r="E58" s="11">
        <f t="shared" si="0"/>
        <v>20.416666666666668</v>
      </c>
      <c r="F58" s="12"/>
      <c r="G58" s="12"/>
      <c r="H58" s="13" t="s">
        <v>107</v>
      </c>
    </row>
    <row r="59" spans="1:8" ht="12" x14ac:dyDescent="0.25">
      <c r="A59" s="14" t="s">
        <v>108</v>
      </c>
      <c r="B59" s="9">
        <v>44936</v>
      </c>
      <c r="C59" s="10">
        <v>37494</v>
      </c>
      <c r="D59" s="10">
        <v>37494</v>
      </c>
      <c r="E59" s="11">
        <f t="shared" si="0"/>
        <v>19.616666666666667</v>
      </c>
      <c r="F59" s="12"/>
      <c r="G59" s="12">
        <v>0.8</v>
      </c>
      <c r="H59" s="13" t="s">
        <v>109</v>
      </c>
    </row>
    <row r="60" spans="1:8" ht="12" x14ac:dyDescent="0.25">
      <c r="A60" s="14" t="s">
        <v>110</v>
      </c>
      <c r="B60" s="9">
        <v>44936</v>
      </c>
      <c r="C60" s="10">
        <v>37858</v>
      </c>
      <c r="D60" s="10">
        <v>37858</v>
      </c>
      <c r="E60" s="11">
        <f t="shared" si="0"/>
        <v>19.416666666666668</v>
      </c>
      <c r="F60" s="12"/>
      <c r="G60" s="12"/>
      <c r="H60" s="13" t="s">
        <v>111</v>
      </c>
    </row>
    <row r="61" spans="1:8" ht="12" x14ac:dyDescent="0.25">
      <c r="A61" s="14" t="s">
        <v>112</v>
      </c>
      <c r="B61" s="9">
        <v>44936</v>
      </c>
      <c r="C61" s="10">
        <v>37858</v>
      </c>
      <c r="D61" s="10">
        <v>37858</v>
      </c>
      <c r="E61" s="11">
        <f t="shared" si="0"/>
        <v>19.416666666666668</v>
      </c>
      <c r="F61" s="12"/>
      <c r="G61" s="12"/>
      <c r="H61" s="13" t="s">
        <v>113</v>
      </c>
    </row>
    <row r="62" spans="1:8" ht="12" x14ac:dyDescent="0.25">
      <c r="A62" s="14" t="s">
        <v>114</v>
      </c>
      <c r="B62" s="9">
        <v>44936</v>
      </c>
      <c r="C62" s="10">
        <v>37858</v>
      </c>
      <c r="D62" s="10">
        <v>37858</v>
      </c>
      <c r="E62" s="11">
        <f t="shared" si="0"/>
        <v>19.416666666666668</v>
      </c>
      <c r="F62" s="12"/>
      <c r="G62" s="12"/>
      <c r="H62" s="13" t="s">
        <v>58</v>
      </c>
    </row>
    <row r="63" spans="1:8" ht="12" x14ac:dyDescent="0.25">
      <c r="A63" s="14" t="s">
        <v>115</v>
      </c>
      <c r="B63" s="9">
        <v>44936</v>
      </c>
      <c r="C63" s="10">
        <v>37858</v>
      </c>
      <c r="D63" s="10">
        <v>37858</v>
      </c>
      <c r="E63" s="11">
        <f t="shared" si="0"/>
        <v>19.016666666666669</v>
      </c>
      <c r="F63" s="12"/>
      <c r="G63" s="12">
        <v>0.4</v>
      </c>
      <c r="H63" s="13" t="s">
        <v>116</v>
      </c>
    </row>
    <row r="64" spans="1:8" ht="12" x14ac:dyDescent="0.25">
      <c r="A64" s="14" t="s">
        <v>117</v>
      </c>
      <c r="B64" s="9">
        <v>44936</v>
      </c>
      <c r="C64" s="10">
        <v>37858</v>
      </c>
      <c r="D64" s="10">
        <v>37858</v>
      </c>
      <c r="E64" s="11">
        <f t="shared" si="0"/>
        <v>18.416666666666668</v>
      </c>
      <c r="F64" s="12">
        <v>1</v>
      </c>
      <c r="G64" s="12"/>
      <c r="H64" s="13" t="s">
        <v>2</v>
      </c>
    </row>
    <row r="65" spans="1:8" ht="12" x14ac:dyDescent="0.25">
      <c r="A65" s="14" t="s">
        <v>118</v>
      </c>
      <c r="B65" s="9">
        <v>44936</v>
      </c>
      <c r="C65" s="10">
        <v>38229</v>
      </c>
      <c r="D65" s="10">
        <v>38229</v>
      </c>
      <c r="E65" s="11">
        <f t="shared" si="0"/>
        <v>18.416666666666668</v>
      </c>
      <c r="F65" s="12"/>
      <c r="G65" s="12"/>
      <c r="H65" s="13" t="s">
        <v>119</v>
      </c>
    </row>
    <row r="66" spans="1:8" ht="12" x14ac:dyDescent="0.25">
      <c r="A66" s="14" t="s">
        <v>120</v>
      </c>
      <c r="B66" s="9">
        <v>44936</v>
      </c>
      <c r="C66" s="10">
        <v>38229</v>
      </c>
      <c r="D66" s="10">
        <v>38229</v>
      </c>
      <c r="E66" s="11">
        <f t="shared" si="0"/>
        <v>18.416666666666668</v>
      </c>
      <c r="F66" s="12"/>
      <c r="G66" s="12"/>
      <c r="H66" s="13" t="s">
        <v>121</v>
      </c>
    </row>
    <row r="67" spans="1:8" ht="12" x14ac:dyDescent="0.25">
      <c r="A67" s="14" t="s">
        <v>122</v>
      </c>
      <c r="B67" s="9">
        <v>44936</v>
      </c>
      <c r="C67" s="10">
        <v>38229</v>
      </c>
      <c r="D67" s="10">
        <v>38229</v>
      </c>
      <c r="E67" s="11">
        <f t="shared" si="0"/>
        <v>18.416666666666668</v>
      </c>
      <c r="F67" s="12"/>
      <c r="G67" s="12"/>
      <c r="H67" s="13" t="s">
        <v>123</v>
      </c>
    </row>
    <row r="68" spans="1:8" ht="12" x14ac:dyDescent="0.25">
      <c r="A68" s="14" t="s">
        <v>124</v>
      </c>
      <c r="B68" s="9">
        <v>44936</v>
      </c>
      <c r="C68" s="10">
        <v>38229</v>
      </c>
      <c r="D68" s="10">
        <v>38229</v>
      </c>
      <c r="E68" s="11">
        <f t="shared" si="0"/>
        <v>18.416666666666668</v>
      </c>
      <c r="F68" s="12"/>
      <c r="G68" s="12"/>
      <c r="H68" s="13" t="s">
        <v>88</v>
      </c>
    </row>
    <row r="69" spans="1:8" ht="12" x14ac:dyDescent="0.25">
      <c r="A69" s="14" t="s">
        <v>125</v>
      </c>
      <c r="B69" s="9">
        <v>44936</v>
      </c>
      <c r="C69" s="10">
        <v>38229</v>
      </c>
      <c r="D69" s="10">
        <v>38229</v>
      </c>
      <c r="E69" s="11">
        <f t="shared" si="0"/>
        <v>18.416666666666668</v>
      </c>
      <c r="F69" s="12"/>
      <c r="G69" s="12"/>
      <c r="H69" s="13" t="s">
        <v>52</v>
      </c>
    </row>
    <row r="70" spans="1:8" ht="12" x14ac:dyDescent="0.25">
      <c r="A70" s="14" t="s">
        <v>126</v>
      </c>
      <c r="B70" s="9">
        <v>44936</v>
      </c>
      <c r="C70" s="10">
        <v>37858</v>
      </c>
      <c r="D70" s="10">
        <v>37858</v>
      </c>
      <c r="E70" s="11">
        <f t="shared" ref="E70:E133" si="1">((YEAR(B70)-YEAR(D70))*12+MONTH(B70)-MONTH(D70))/12-F70-G70</f>
        <v>17.816666666666666</v>
      </c>
      <c r="F70" s="12"/>
      <c r="G70" s="12">
        <f>0.8+0.2+0.2+0.2+0.2</f>
        <v>1.5999999999999999</v>
      </c>
      <c r="H70" s="13" t="s">
        <v>127</v>
      </c>
    </row>
    <row r="71" spans="1:8" ht="12" x14ac:dyDescent="0.25">
      <c r="A71" s="14" t="s">
        <v>128</v>
      </c>
      <c r="B71" s="9">
        <v>44936</v>
      </c>
      <c r="C71" s="10">
        <v>38229</v>
      </c>
      <c r="D71" s="10">
        <v>38229</v>
      </c>
      <c r="E71" s="11">
        <f t="shared" si="1"/>
        <v>17.816666666666666</v>
      </c>
      <c r="F71" s="12"/>
      <c r="G71" s="12">
        <v>0.6</v>
      </c>
      <c r="H71" s="13" t="s">
        <v>129</v>
      </c>
    </row>
    <row r="72" spans="1:8" ht="12" x14ac:dyDescent="0.25">
      <c r="A72" s="14" t="s">
        <v>130</v>
      </c>
      <c r="B72" s="9">
        <v>44936</v>
      </c>
      <c r="C72" s="10">
        <v>38323</v>
      </c>
      <c r="D72" s="10">
        <v>38323</v>
      </c>
      <c r="E72" s="11">
        <f t="shared" si="1"/>
        <v>17.743333333333332</v>
      </c>
      <c r="F72" s="12"/>
      <c r="G72" s="12">
        <v>0.34</v>
      </c>
      <c r="H72" s="13" t="s">
        <v>2</v>
      </c>
    </row>
    <row r="73" spans="1:8" ht="12" x14ac:dyDescent="0.25">
      <c r="A73" s="14" t="s">
        <v>131</v>
      </c>
      <c r="B73" s="9">
        <v>44936</v>
      </c>
      <c r="C73" s="10">
        <v>38593</v>
      </c>
      <c r="D73" s="10">
        <v>38593</v>
      </c>
      <c r="E73" s="11">
        <f t="shared" si="1"/>
        <v>17.416666666666668</v>
      </c>
      <c r="F73" s="12"/>
      <c r="G73" s="12"/>
      <c r="H73" s="13" t="s">
        <v>132</v>
      </c>
    </row>
    <row r="74" spans="1:8" ht="12" x14ac:dyDescent="0.25">
      <c r="A74" s="14" t="s">
        <v>133</v>
      </c>
      <c r="B74" s="9">
        <v>44936</v>
      </c>
      <c r="C74" s="10">
        <v>37494</v>
      </c>
      <c r="D74" s="10">
        <v>37494</v>
      </c>
      <c r="E74" s="11">
        <f t="shared" si="1"/>
        <v>17.276666666666667</v>
      </c>
      <c r="F74" s="12"/>
      <c r="G74" s="12">
        <f>1+0.5+0.5+0.5-0.16+0.4+0.4</f>
        <v>3.1399999999999997</v>
      </c>
      <c r="H74" s="13" t="s">
        <v>134</v>
      </c>
    </row>
    <row r="75" spans="1:8" ht="12" x14ac:dyDescent="0.25">
      <c r="A75" s="14" t="s">
        <v>135</v>
      </c>
      <c r="B75" s="9">
        <v>44936</v>
      </c>
      <c r="C75" s="10">
        <v>38593</v>
      </c>
      <c r="D75" s="10">
        <v>38593</v>
      </c>
      <c r="E75" s="11">
        <f t="shared" si="1"/>
        <v>16.916666666666668</v>
      </c>
      <c r="F75" s="12"/>
      <c r="G75" s="12">
        <f>0.5</f>
        <v>0.5</v>
      </c>
      <c r="H75" s="13" t="s">
        <v>2</v>
      </c>
    </row>
    <row r="76" spans="1:8" ht="12" x14ac:dyDescent="0.25">
      <c r="A76" s="14" t="s">
        <v>136</v>
      </c>
      <c r="B76" s="9">
        <v>44936</v>
      </c>
      <c r="C76" s="10">
        <v>38957</v>
      </c>
      <c r="D76" s="10">
        <v>38957</v>
      </c>
      <c r="E76" s="11">
        <f t="shared" si="1"/>
        <v>16.416666666666668</v>
      </c>
      <c r="F76" s="12"/>
      <c r="G76" s="12"/>
      <c r="H76" s="13" t="s">
        <v>137</v>
      </c>
    </row>
    <row r="77" spans="1:8" ht="12" x14ac:dyDescent="0.25">
      <c r="A77" s="14" t="s">
        <v>138</v>
      </c>
      <c r="B77" s="9">
        <v>44936</v>
      </c>
      <c r="C77" s="10">
        <v>38957</v>
      </c>
      <c r="D77" s="10">
        <v>38957</v>
      </c>
      <c r="E77" s="11">
        <f t="shared" si="1"/>
        <v>16.416666666666668</v>
      </c>
      <c r="F77" s="12"/>
      <c r="G77" s="12"/>
      <c r="H77" s="13" t="s">
        <v>139</v>
      </c>
    </row>
    <row r="78" spans="1:8" ht="12" x14ac:dyDescent="0.25">
      <c r="A78" s="14" t="s">
        <v>140</v>
      </c>
      <c r="B78" s="9">
        <v>44936</v>
      </c>
      <c r="C78" s="10">
        <v>38957</v>
      </c>
      <c r="D78" s="10">
        <v>38957</v>
      </c>
      <c r="E78" s="11">
        <f t="shared" si="1"/>
        <v>16.416666666666668</v>
      </c>
      <c r="F78" s="12"/>
      <c r="G78" s="12"/>
      <c r="H78" s="13" t="s">
        <v>141</v>
      </c>
    </row>
    <row r="79" spans="1:8" ht="12" x14ac:dyDescent="0.25">
      <c r="A79" s="14" t="s">
        <v>142</v>
      </c>
      <c r="B79" s="9">
        <v>44936</v>
      </c>
      <c r="C79" s="10">
        <v>38957</v>
      </c>
      <c r="D79" s="10">
        <v>38957</v>
      </c>
      <c r="E79" s="11">
        <f t="shared" si="1"/>
        <v>16.416666666666668</v>
      </c>
      <c r="F79" s="12"/>
      <c r="G79" s="12"/>
      <c r="H79" s="13" t="s">
        <v>143</v>
      </c>
    </row>
    <row r="80" spans="1:8" ht="12" x14ac:dyDescent="0.25">
      <c r="A80" s="14" t="s">
        <v>144</v>
      </c>
      <c r="B80" s="9">
        <v>44936</v>
      </c>
      <c r="C80" s="10">
        <v>38957</v>
      </c>
      <c r="D80" s="10">
        <v>38957</v>
      </c>
      <c r="E80" s="11">
        <f t="shared" si="1"/>
        <v>16.416666666666668</v>
      </c>
      <c r="F80" s="12"/>
      <c r="G80" s="12"/>
      <c r="H80" s="13" t="s">
        <v>139</v>
      </c>
    </row>
    <row r="81" spans="1:8" ht="12" x14ac:dyDescent="0.25">
      <c r="A81" s="14" t="s">
        <v>145</v>
      </c>
      <c r="B81" s="9">
        <v>44936</v>
      </c>
      <c r="C81" s="10">
        <v>38593</v>
      </c>
      <c r="D81" s="10">
        <v>38593</v>
      </c>
      <c r="E81" s="11">
        <f t="shared" si="1"/>
        <v>16.186666666666667</v>
      </c>
      <c r="F81" s="12">
        <v>0.5</v>
      </c>
      <c r="G81" s="12">
        <f>0.23+0.5</f>
        <v>0.73</v>
      </c>
      <c r="H81" s="13" t="s">
        <v>146</v>
      </c>
    </row>
    <row r="82" spans="1:8" ht="12" x14ac:dyDescent="0.25">
      <c r="A82" s="14" t="s">
        <v>147</v>
      </c>
      <c r="B82" s="9">
        <v>44936</v>
      </c>
      <c r="C82" s="10">
        <v>38231</v>
      </c>
      <c r="D82" s="10">
        <v>38231</v>
      </c>
      <c r="E82" s="11">
        <f t="shared" si="1"/>
        <v>15.933333333333332</v>
      </c>
      <c r="F82" s="12"/>
      <c r="G82" s="12">
        <f>0.4+0.4+0.4+0.4+0.4+0.4</f>
        <v>2.4</v>
      </c>
      <c r="H82" s="13" t="s">
        <v>19</v>
      </c>
    </row>
    <row r="83" spans="1:8" ht="12" x14ac:dyDescent="0.25">
      <c r="A83" s="14" t="s">
        <v>148</v>
      </c>
      <c r="B83" s="9">
        <v>44936</v>
      </c>
      <c r="C83" s="10">
        <v>38957</v>
      </c>
      <c r="D83" s="10">
        <v>38957</v>
      </c>
      <c r="E83" s="11">
        <f t="shared" si="1"/>
        <v>15.916666666666668</v>
      </c>
      <c r="F83" s="12"/>
      <c r="G83" s="12">
        <f>0.5</f>
        <v>0.5</v>
      </c>
      <c r="H83" s="13" t="s">
        <v>149</v>
      </c>
    </row>
    <row r="84" spans="1:8" ht="12" x14ac:dyDescent="0.25">
      <c r="A84" s="14" t="s">
        <v>150</v>
      </c>
      <c r="B84" s="9">
        <v>44936</v>
      </c>
      <c r="C84" s="10">
        <v>39324</v>
      </c>
      <c r="D84" s="10">
        <v>39324</v>
      </c>
      <c r="E84" s="11">
        <f t="shared" si="1"/>
        <v>15.416666666666666</v>
      </c>
      <c r="F84" s="12"/>
      <c r="G84" s="12"/>
      <c r="H84" s="13" t="s">
        <v>12</v>
      </c>
    </row>
    <row r="85" spans="1:8" ht="12" x14ac:dyDescent="0.25">
      <c r="A85" s="14" t="s">
        <v>151</v>
      </c>
      <c r="B85" s="9">
        <v>44936</v>
      </c>
      <c r="C85" s="10">
        <v>39324</v>
      </c>
      <c r="D85" s="10">
        <v>39324</v>
      </c>
      <c r="E85" s="11">
        <f t="shared" si="1"/>
        <v>15.416666666666666</v>
      </c>
      <c r="F85" s="12"/>
      <c r="G85" s="12"/>
      <c r="H85" s="13" t="s">
        <v>152</v>
      </c>
    </row>
    <row r="86" spans="1:8" ht="12" x14ac:dyDescent="0.25">
      <c r="A86" s="14" t="s">
        <v>153</v>
      </c>
      <c r="B86" s="9">
        <v>44936</v>
      </c>
      <c r="C86" s="10">
        <v>39324</v>
      </c>
      <c r="D86" s="10">
        <v>39324</v>
      </c>
      <c r="E86" s="11">
        <f t="shared" si="1"/>
        <v>15.416666666666666</v>
      </c>
      <c r="F86" s="12"/>
      <c r="G86" s="12"/>
      <c r="H86" s="13" t="s">
        <v>154</v>
      </c>
    </row>
    <row r="87" spans="1:8" ht="12" x14ac:dyDescent="0.25">
      <c r="A87" s="14" t="s">
        <v>155</v>
      </c>
      <c r="B87" s="9">
        <v>44936</v>
      </c>
      <c r="C87" s="10">
        <v>39324</v>
      </c>
      <c r="D87" s="10">
        <v>39324</v>
      </c>
      <c r="E87" s="11">
        <f t="shared" si="1"/>
        <v>15.416666666666666</v>
      </c>
      <c r="F87" s="12"/>
      <c r="G87" s="12"/>
      <c r="H87" s="13" t="s">
        <v>156</v>
      </c>
    </row>
    <row r="88" spans="1:8" ht="12" x14ac:dyDescent="0.25">
      <c r="A88" s="14" t="s">
        <v>157</v>
      </c>
      <c r="B88" s="9">
        <v>44936</v>
      </c>
      <c r="C88" s="10">
        <v>39324</v>
      </c>
      <c r="D88" s="10">
        <v>39324</v>
      </c>
      <c r="E88" s="11">
        <f t="shared" si="1"/>
        <v>15.416666666666666</v>
      </c>
      <c r="F88" s="12"/>
      <c r="G88" s="12"/>
      <c r="H88" s="13" t="s">
        <v>158</v>
      </c>
    </row>
    <row r="89" spans="1:8" ht="12" x14ac:dyDescent="0.25">
      <c r="A89" s="14" t="s">
        <v>159</v>
      </c>
      <c r="B89" s="9">
        <v>44936</v>
      </c>
      <c r="C89" s="10">
        <v>39324</v>
      </c>
      <c r="D89" s="10">
        <v>39324</v>
      </c>
      <c r="E89" s="11">
        <f t="shared" si="1"/>
        <v>15.416666666666666</v>
      </c>
      <c r="F89" s="12"/>
      <c r="G89" s="12"/>
      <c r="H89" s="13" t="s">
        <v>58</v>
      </c>
    </row>
    <row r="90" spans="1:8" ht="12" x14ac:dyDescent="0.25">
      <c r="A90" s="14" t="s">
        <v>160</v>
      </c>
      <c r="B90" s="9">
        <v>44936</v>
      </c>
      <c r="C90" s="10">
        <v>39324</v>
      </c>
      <c r="D90" s="10">
        <v>39324</v>
      </c>
      <c r="E90" s="11">
        <f t="shared" si="1"/>
        <v>15.416666666666666</v>
      </c>
      <c r="F90" s="12"/>
      <c r="G90" s="12"/>
      <c r="H90" s="13" t="s">
        <v>161</v>
      </c>
    </row>
    <row r="91" spans="1:8" ht="12" x14ac:dyDescent="0.25">
      <c r="A91" s="14" t="s">
        <v>162</v>
      </c>
      <c r="B91" s="9">
        <v>44936</v>
      </c>
      <c r="C91" s="10">
        <v>39324</v>
      </c>
      <c r="D91" s="10">
        <v>39324</v>
      </c>
      <c r="E91" s="11">
        <f t="shared" si="1"/>
        <v>15.416666666666666</v>
      </c>
      <c r="F91" s="12"/>
      <c r="G91" s="12"/>
      <c r="H91" s="13" t="s">
        <v>58</v>
      </c>
    </row>
    <row r="92" spans="1:8" ht="12" x14ac:dyDescent="0.25">
      <c r="A92" s="14" t="s">
        <v>163</v>
      </c>
      <c r="B92" s="9">
        <v>44936</v>
      </c>
      <c r="C92" s="10">
        <v>39324</v>
      </c>
      <c r="D92" s="10">
        <v>39324</v>
      </c>
      <c r="E92" s="11">
        <f t="shared" si="1"/>
        <v>15.416666666666666</v>
      </c>
      <c r="F92" s="12"/>
      <c r="G92" s="12"/>
      <c r="H92" s="13" t="s">
        <v>2</v>
      </c>
    </row>
    <row r="93" spans="1:8" ht="12" x14ac:dyDescent="0.25">
      <c r="A93" s="14" t="s">
        <v>164</v>
      </c>
      <c r="B93" s="9">
        <v>44936</v>
      </c>
      <c r="C93" s="10">
        <v>39324</v>
      </c>
      <c r="D93" s="10">
        <v>39324</v>
      </c>
      <c r="E93" s="11">
        <f t="shared" si="1"/>
        <v>15.416666666666666</v>
      </c>
      <c r="F93" s="12"/>
      <c r="G93" s="12"/>
      <c r="H93" s="13" t="s">
        <v>139</v>
      </c>
    </row>
    <row r="94" spans="1:8" ht="12" x14ac:dyDescent="0.25">
      <c r="A94" s="14" t="s">
        <v>165</v>
      </c>
      <c r="B94" s="9">
        <v>44936</v>
      </c>
      <c r="C94" s="10">
        <v>39324</v>
      </c>
      <c r="D94" s="10">
        <v>39324</v>
      </c>
      <c r="E94" s="11">
        <f t="shared" si="1"/>
        <v>15.416666666666666</v>
      </c>
      <c r="F94" s="12"/>
      <c r="G94" s="12"/>
      <c r="H94" s="13" t="s">
        <v>15</v>
      </c>
    </row>
    <row r="95" spans="1:8" ht="12" x14ac:dyDescent="0.25">
      <c r="A95" s="14" t="s">
        <v>166</v>
      </c>
      <c r="B95" s="9">
        <v>44936</v>
      </c>
      <c r="C95" s="10">
        <v>39324</v>
      </c>
      <c r="D95" s="10">
        <v>39324</v>
      </c>
      <c r="E95" s="11">
        <f t="shared" si="1"/>
        <v>15.416666666666666</v>
      </c>
      <c r="F95" s="12"/>
      <c r="G95" s="12"/>
      <c r="H95" s="13" t="s">
        <v>167</v>
      </c>
    </row>
    <row r="96" spans="1:8" ht="12" x14ac:dyDescent="0.25">
      <c r="A96" s="14" t="s">
        <v>168</v>
      </c>
      <c r="B96" s="9">
        <v>44936</v>
      </c>
      <c r="C96" s="10">
        <v>39324</v>
      </c>
      <c r="D96" s="10">
        <v>39324</v>
      </c>
      <c r="E96" s="11">
        <f t="shared" si="1"/>
        <v>15.416666666666666</v>
      </c>
      <c r="F96" s="12"/>
      <c r="G96" s="12"/>
      <c r="H96" s="13" t="s">
        <v>169</v>
      </c>
    </row>
    <row r="97" spans="1:8" ht="12" x14ac:dyDescent="0.25">
      <c r="A97" s="14" t="s">
        <v>170</v>
      </c>
      <c r="B97" s="9">
        <v>44936</v>
      </c>
      <c r="C97" s="10">
        <v>39324</v>
      </c>
      <c r="D97" s="10">
        <v>39324</v>
      </c>
      <c r="E97" s="11">
        <f t="shared" si="1"/>
        <v>15.416666666666666</v>
      </c>
      <c r="F97" s="12"/>
      <c r="G97" s="12"/>
      <c r="H97" s="13" t="s">
        <v>171</v>
      </c>
    </row>
    <row r="98" spans="1:8" ht="12" x14ac:dyDescent="0.25">
      <c r="A98" s="14" t="s">
        <v>172</v>
      </c>
      <c r="B98" s="9">
        <v>44936</v>
      </c>
      <c r="C98" s="10">
        <v>39324</v>
      </c>
      <c r="D98" s="10">
        <v>39324</v>
      </c>
      <c r="E98" s="11">
        <f t="shared" si="1"/>
        <v>15.216666666666667</v>
      </c>
      <c r="F98" s="12"/>
      <c r="G98" s="12">
        <v>0.2</v>
      </c>
      <c r="H98" s="13" t="s">
        <v>58</v>
      </c>
    </row>
    <row r="99" spans="1:8" ht="12" x14ac:dyDescent="0.25">
      <c r="A99" s="14" t="s">
        <v>173</v>
      </c>
      <c r="B99" s="9">
        <v>44936</v>
      </c>
      <c r="C99" s="10">
        <v>38231</v>
      </c>
      <c r="D99" s="10">
        <v>38231</v>
      </c>
      <c r="E99" s="11">
        <f t="shared" si="1"/>
        <v>15.133333333333331</v>
      </c>
      <c r="F99" s="12"/>
      <c r="G99" s="12">
        <f>0.4+0.4+0.4+0.2+0.2+0.2+0.2+0.2+0.2+0.2+0.4+0.2</f>
        <v>3.2000000000000006</v>
      </c>
      <c r="H99" s="13" t="s">
        <v>158</v>
      </c>
    </row>
    <row r="100" spans="1:8" ht="12" x14ac:dyDescent="0.25">
      <c r="A100" s="14" t="s">
        <v>174</v>
      </c>
      <c r="B100" s="9">
        <v>44936</v>
      </c>
      <c r="C100" s="10">
        <v>39324</v>
      </c>
      <c r="D100" s="10">
        <v>39324</v>
      </c>
      <c r="E100" s="11">
        <f t="shared" si="1"/>
        <v>15.116666666666665</v>
      </c>
      <c r="F100" s="12"/>
      <c r="G100" s="12">
        <f>0.3</f>
        <v>0.3</v>
      </c>
      <c r="H100" s="13" t="s">
        <v>109</v>
      </c>
    </row>
    <row r="101" spans="1:8" ht="12" x14ac:dyDescent="0.25">
      <c r="A101" s="14" t="s">
        <v>175</v>
      </c>
      <c r="B101" s="9">
        <v>44936</v>
      </c>
      <c r="C101" s="10">
        <v>37858</v>
      </c>
      <c r="D101" s="10">
        <v>37858</v>
      </c>
      <c r="E101" s="11">
        <f t="shared" si="1"/>
        <v>14.816666666666666</v>
      </c>
      <c r="F101" s="12"/>
      <c r="G101" s="12">
        <f>0.4+0.4+0.4+0.4+1+0.6+0.6+0.6+0.2</f>
        <v>4.6000000000000005</v>
      </c>
      <c r="H101" s="13" t="s">
        <v>176</v>
      </c>
    </row>
    <row r="102" spans="1:8" ht="12" x14ac:dyDescent="0.25">
      <c r="A102" s="14" t="s">
        <v>177</v>
      </c>
      <c r="B102" s="9">
        <v>44936</v>
      </c>
      <c r="C102" s="10">
        <v>39685</v>
      </c>
      <c r="D102" s="10">
        <v>39685</v>
      </c>
      <c r="E102" s="11">
        <f t="shared" si="1"/>
        <v>14.416666666666666</v>
      </c>
      <c r="F102" s="12"/>
      <c r="G102" s="12"/>
      <c r="H102" s="13" t="s">
        <v>2</v>
      </c>
    </row>
    <row r="103" spans="1:8" ht="12" x14ac:dyDescent="0.25">
      <c r="A103" s="14" t="s">
        <v>178</v>
      </c>
      <c r="B103" s="9">
        <v>44936</v>
      </c>
      <c r="C103" s="10">
        <v>39685</v>
      </c>
      <c r="D103" s="10">
        <v>39685</v>
      </c>
      <c r="E103" s="11">
        <f t="shared" si="1"/>
        <v>14.416666666666666</v>
      </c>
      <c r="F103" s="12"/>
      <c r="G103" s="12"/>
      <c r="H103" s="13" t="s">
        <v>19</v>
      </c>
    </row>
    <row r="104" spans="1:8" ht="12" x14ac:dyDescent="0.25">
      <c r="A104" s="14" t="s">
        <v>179</v>
      </c>
      <c r="B104" s="9">
        <v>44936</v>
      </c>
      <c r="C104" s="10">
        <v>39685</v>
      </c>
      <c r="D104" s="10">
        <v>39685</v>
      </c>
      <c r="E104" s="11">
        <f t="shared" si="1"/>
        <v>14.416666666666666</v>
      </c>
      <c r="F104" s="12"/>
      <c r="G104" s="12"/>
      <c r="H104" s="13" t="s">
        <v>2</v>
      </c>
    </row>
    <row r="105" spans="1:8" ht="12" x14ac:dyDescent="0.25">
      <c r="A105" s="14" t="s">
        <v>180</v>
      </c>
      <c r="B105" s="9">
        <v>44936</v>
      </c>
      <c r="C105" s="10">
        <v>39685</v>
      </c>
      <c r="D105" s="10">
        <v>39685</v>
      </c>
      <c r="E105" s="11">
        <f t="shared" si="1"/>
        <v>14.416666666666666</v>
      </c>
      <c r="F105" s="12"/>
      <c r="G105" s="12"/>
      <c r="H105" s="13" t="s">
        <v>36</v>
      </c>
    </row>
    <row r="106" spans="1:8" ht="12" x14ac:dyDescent="0.25">
      <c r="A106" s="14" t="s">
        <v>181</v>
      </c>
      <c r="B106" s="9">
        <v>44936</v>
      </c>
      <c r="C106" s="10">
        <v>39685</v>
      </c>
      <c r="D106" s="10">
        <v>39685</v>
      </c>
      <c r="E106" s="11">
        <f t="shared" si="1"/>
        <v>14.416666666666666</v>
      </c>
      <c r="F106" s="12"/>
      <c r="G106" s="12"/>
      <c r="H106" s="13" t="s">
        <v>182</v>
      </c>
    </row>
    <row r="107" spans="1:8" ht="12" x14ac:dyDescent="0.25">
      <c r="A107" s="14" t="s">
        <v>183</v>
      </c>
      <c r="B107" s="9">
        <v>44936</v>
      </c>
      <c r="C107" s="10">
        <v>39685</v>
      </c>
      <c r="D107" s="10">
        <v>39685</v>
      </c>
      <c r="E107" s="11">
        <f t="shared" si="1"/>
        <v>14.416666666666666</v>
      </c>
      <c r="F107" s="12"/>
      <c r="G107" s="12"/>
      <c r="H107" s="13" t="s">
        <v>184</v>
      </c>
    </row>
    <row r="108" spans="1:8" ht="12" x14ac:dyDescent="0.25">
      <c r="A108" s="14" t="s">
        <v>185</v>
      </c>
      <c r="B108" s="9">
        <v>44936</v>
      </c>
      <c r="C108" s="10">
        <v>39685</v>
      </c>
      <c r="D108" s="10">
        <v>39685</v>
      </c>
      <c r="E108" s="11">
        <f t="shared" si="1"/>
        <v>14.416666666666666</v>
      </c>
      <c r="F108" s="12"/>
      <c r="G108" s="12"/>
      <c r="H108" s="13" t="s">
        <v>186</v>
      </c>
    </row>
    <row r="109" spans="1:8" ht="12" x14ac:dyDescent="0.25">
      <c r="A109" s="14" t="s">
        <v>187</v>
      </c>
      <c r="B109" s="9">
        <v>44936</v>
      </c>
      <c r="C109" s="10">
        <v>39685</v>
      </c>
      <c r="D109" s="10">
        <v>39685</v>
      </c>
      <c r="E109" s="11">
        <f t="shared" si="1"/>
        <v>14.416666666666666</v>
      </c>
      <c r="F109" s="12"/>
      <c r="G109" s="12"/>
      <c r="H109" s="13" t="s">
        <v>186</v>
      </c>
    </row>
    <row r="110" spans="1:8" ht="12" x14ac:dyDescent="0.25">
      <c r="A110" s="14" t="s">
        <v>188</v>
      </c>
      <c r="B110" s="9">
        <v>44936</v>
      </c>
      <c r="C110" s="10">
        <v>39685</v>
      </c>
      <c r="D110" s="10">
        <v>39685</v>
      </c>
      <c r="E110" s="11">
        <f t="shared" si="1"/>
        <v>14.416666666666666</v>
      </c>
      <c r="F110" s="12"/>
      <c r="G110" s="12"/>
      <c r="H110" s="13" t="s">
        <v>189</v>
      </c>
    </row>
    <row r="111" spans="1:8" ht="12" x14ac:dyDescent="0.25">
      <c r="A111" s="14" t="s">
        <v>190</v>
      </c>
      <c r="B111" s="9">
        <v>44936</v>
      </c>
      <c r="C111" s="10">
        <v>39685</v>
      </c>
      <c r="D111" s="10">
        <v>39685</v>
      </c>
      <c r="E111" s="11">
        <f t="shared" si="1"/>
        <v>14.416666666666666</v>
      </c>
      <c r="F111" s="12"/>
      <c r="G111" s="12"/>
      <c r="H111" s="13" t="s">
        <v>58</v>
      </c>
    </row>
    <row r="112" spans="1:8" ht="12" x14ac:dyDescent="0.25">
      <c r="A112" s="14" t="s">
        <v>191</v>
      </c>
      <c r="B112" s="9">
        <v>44936</v>
      </c>
      <c r="C112" s="10">
        <v>39685</v>
      </c>
      <c r="D112" s="10">
        <v>39685</v>
      </c>
      <c r="E112" s="11">
        <f t="shared" si="1"/>
        <v>14.416666666666666</v>
      </c>
      <c r="F112" s="12"/>
      <c r="G112" s="12"/>
      <c r="H112" s="13" t="s">
        <v>192</v>
      </c>
    </row>
    <row r="113" spans="1:8" ht="12" x14ac:dyDescent="0.25">
      <c r="A113" s="14" t="s">
        <v>193</v>
      </c>
      <c r="B113" s="9">
        <v>44936</v>
      </c>
      <c r="C113" s="10">
        <v>39685</v>
      </c>
      <c r="D113" s="10">
        <v>39685</v>
      </c>
      <c r="E113" s="11">
        <f t="shared" si="1"/>
        <v>14.416666666666666</v>
      </c>
      <c r="F113" s="12"/>
      <c r="G113" s="12"/>
      <c r="H113" s="13" t="s">
        <v>194</v>
      </c>
    </row>
    <row r="114" spans="1:8" ht="12" x14ac:dyDescent="0.25">
      <c r="A114" s="14" t="s">
        <v>195</v>
      </c>
      <c r="B114" s="9">
        <v>44936</v>
      </c>
      <c r="C114" s="10">
        <v>39685</v>
      </c>
      <c r="D114" s="10">
        <v>39685</v>
      </c>
      <c r="E114" s="11">
        <f t="shared" si="1"/>
        <v>14.416666666666666</v>
      </c>
      <c r="F114" s="12"/>
      <c r="G114" s="12"/>
      <c r="H114" s="13" t="s">
        <v>196</v>
      </c>
    </row>
    <row r="115" spans="1:8" ht="12" x14ac:dyDescent="0.25">
      <c r="A115" s="14" t="s">
        <v>197</v>
      </c>
      <c r="B115" s="9">
        <v>44936</v>
      </c>
      <c r="C115" s="10">
        <v>39685</v>
      </c>
      <c r="D115" s="10">
        <v>39685</v>
      </c>
      <c r="E115" s="11">
        <f t="shared" si="1"/>
        <v>14.416666666666666</v>
      </c>
      <c r="F115" s="12"/>
      <c r="G115" s="12"/>
      <c r="H115" s="13" t="s">
        <v>19</v>
      </c>
    </row>
    <row r="116" spans="1:8" ht="12" x14ac:dyDescent="0.25">
      <c r="A116" s="14" t="s">
        <v>198</v>
      </c>
      <c r="B116" s="9">
        <v>44936</v>
      </c>
      <c r="C116" s="10">
        <v>39685</v>
      </c>
      <c r="D116" s="10">
        <v>39685</v>
      </c>
      <c r="E116" s="11">
        <f t="shared" si="1"/>
        <v>14.416666666666666</v>
      </c>
      <c r="F116" s="12"/>
      <c r="G116" s="12"/>
      <c r="H116" s="13" t="s">
        <v>199</v>
      </c>
    </row>
    <row r="117" spans="1:8" ht="12" x14ac:dyDescent="0.25">
      <c r="A117" s="14" t="s">
        <v>200</v>
      </c>
      <c r="B117" s="9">
        <v>44936</v>
      </c>
      <c r="C117" s="10">
        <v>39685</v>
      </c>
      <c r="D117" s="10">
        <v>39685</v>
      </c>
      <c r="E117" s="11">
        <f t="shared" si="1"/>
        <v>13.916666666666666</v>
      </c>
      <c r="F117" s="12"/>
      <c r="G117" s="12">
        <f>0.2+0.2+0.1</f>
        <v>0.5</v>
      </c>
      <c r="H117" s="13" t="s">
        <v>201</v>
      </c>
    </row>
    <row r="118" spans="1:8" ht="12" x14ac:dyDescent="0.25">
      <c r="A118" s="14" t="s">
        <v>202</v>
      </c>
      <c r="B118" s="9">
        <v>44936</v>
      </c>
      <c r="C118" s="10">
        <v>39685</v>
      </c>
      <c r="D118" s="10">
        <v>39685</v>
      </c>
      <c r="E118" s="11">
        <f t="shared" si="1"/>
        <v>13.916666666666666</v>
      </c>
      <c r="F118" s="12"/>
      <c r="G118" s="12">
        <f>0.5</f>
        <v>0.5</v>
      </c>
      <c r="H118" s="13" t="s">
        <v>149</v>
      </c>
    </row>
    <row r="119" spans="1:8" ht="12" x14ac:dyDescent="0.25">
      <c r="A119" s="14" t="s">
        <v>203</v>
      </c>
      <c r="B119" s="9">
        <v>44936</v>
      </c>
      <c r="C119" s="10">
        <v>39324</v>
      </c>
      <c r="D119" s="10">
        <v>39324</v>
      </c>
      <c r="E119" s="11">
        <f t="shared" si="1"/>
        <v>13.816666666666666</v>
      </c>
      <c r="F119" s="12"/>
      <c r="G119" s="12">
        <f>1+0.4+0.2</f>
        <v>1.5999999999999999</v>
      </c>
      <c r="H119" s="13" t="s">
        <v>204</v>
      </c>
    </row>
    <row r="120" spans="1:8" ht="12" x14ac:dyDescent="0.25">
      <c r="A120" s="14" t="s">
        <v>205</v>
      </c>
      <c r="B120" s="9">
        <v>44936</v>
      </c>
      <c r="C120" s="10">
        <v>39685</v>
      </c>
      <c r="D120" s="10">
        <v>39685</v>
      </c>
      <c r="E120" s="11">
        <f t="shared" si="1"/>
        <v>13.816666666666666</v>
      </c>
      <c r="F120" s="12"/>
      <c r="G120" s="12">
        <f>0.2+0.2+0.2</f>
        <v>0.60000000000000009</v>
      </c>
      <c r="H120" s="13" t="s">
        <v>206</v>
      </c>
    </row>
    <row r="121" spans="1:8" ht="12" x14ac:dyDescent="0.25">
      <c r="A121" s="14" t="s">
        <v>207</v>
      </c>
      <c r="B121" s="9">
        <v>44936</v>
      </c>
      <c r="C121" s="10">
        <v>39685</v>
      </c>
      <c r="D121" s="10">
        <v>39685</v>
      </c>
      <c r="E121" s="11">
        <f t="shared" si="1"/>
        <v>13.516666666666666</v>
      </c>
      <c r="F121" s="12"/>
      <c r="G121" s="12">
        <f>0.3+0.3+0.3</f>
        <v>0.89999999999999991</v>
      </c>
      <c r="H121" s="13" t="s">
        <v>56</v>
      </c>
    </row>
    <row r="122" spans="1:8" ht="12" x14ac:dyDescent="0.25">
      <c r="A122" s="14" t="s">
        <v>208</v>
      </c>
      <c r="B122" s="9">
        <v>44936</v>
      </c>
      <c r="C122" s="10">
        <v>39685</v>
      </c>
      <c r="D122" s="10">
        <v>39685</v>
      </c>
      <c r="E122" s="11">
        <f t="shared" si="1"/>
        <v>13.516666666666666</v>
      </c>
      <c r="F122" s="12"/>
      <c r="G122" s="12">
        <f>0.3+0.3+0.3</f>
        <v>0.89999999999999991</v>
      </c>
      <c r="H122" s="13" t="s">
        <v>209</v>
      </c>
    </row>
    <row r="123" spans="1:8" ht="12" x14ac:dyDescent="0.25">
      <c r="A123" s="14" t="s">
        <v>210</v>
      </c>
      <c r="B123" s="9">
        <v>44936</v>
      </c>
      <c r="C123" s="10">
        <v>40049</v>
      </c>
      <c r="D123" s="10">
        <v>40049</v>
      </c>
      <c r="E123" s="11">
        <f t="shared" si="1"/>
        <v>13.416666666666666</v>
      </c>
      <c r="F123" s="12"/>
      <c r="G123" s="12"/>
      <c r="H123" s="13" t="s">
        <v>211</v>
      </c>
    </row>
    <row r="124" spans="1:8" ht="12" x14ac:dyDescent="0.25">
      <c r="A124" s="14" t="s">
        <v>212</v>
      </c>
      <c r="B124" s="9">
        <v>44936</v>
      </c>
      <c r="C124" s="10">
        <v>40049</v>
      </c>
      <c r="D124" s="10">
        <v>40049</v>
      </c>
      <c r="E124" s="11">
        <f t="shared" si="1"/>
        <v>13.416666666666666</v>
      </c>
      <c r="F124" s="12"/>
      <c r="G124" s="12"/>
      <c r="H124" s="13" t="s">
        <v>213</v>
      </c>
    </row>
    <row r="125" spans="1:8" ht="12" x14ac:dyDescent="0.25">
      <c r="A125" s="14" t="s">
        <v>214</v>
      </c>
      <c r="B125" s="9">
        <v>44936</v>
      </c>
      <c r="C125" s="10">
        <v>40049</v>
      </c>
      <c r="D125" s="10">
        <v>40049</v>
      </c>
      <c r="E125" s="11">
        <f t="shared" si="1"/>
        <v>13.416666666666666</v>
      </c>
      <c r="F125" s="12"/>
      <c r="G125" s="12"/>
      <c r="H125" s="13" t="s">
        <v>215</v>
      </c>
    </row>
    <row r="126" spans="1:8" ht="12" x14ac:dyDescent="0.25">
      <c r="A126" s="14" t="s">
        <v>216</v>
      </c>
      <c r="B126" s="9">
        <v>44936</v>
      </c>
      <c r="C126" s="10">
        <v>40049</v>
      </c>
      <c r="D126" s="10">
        <v>40049</v>
      </c>
      <c r="E126" s="11">
        <f t="shared" si="1"/>
        <v>13.416666666666666</v>
      </c>
      <c r="F126" s="12"/>
      <c r="G126" s="12"/>
      <c r="H126" s="13" t="s">
        <v>217</v>
      </c>
    </row>
    <row r="127" spans="1:8" ht="12" x14ac:dyDescent="0.25">
      <c r="A127" s="14" t="s">
        <v>218</v>
      </c>
      <c r="B127" s="9">
        <v>44936</v>
      </c>
      <c r="C127" s="10">
        <v>40049</v>
      </c>
      <c r="D127" s="10">
        <v>40049</v>
      </c>
      <c r="E127" s="11">
        <f t="shared" si="1"/>
        <v>13.416666666666666</v>
      </c>
      <c r="F127" s="12"/>
      <c r="G127" s="12"/>
      <c r="H127" s="13" t="s">
        <v>219</v>
      </c>
    </row>
    <row r="128" spans="1:8" ht="12" x14ac:dyDescent="0.25">
      <c r="A128" s="14" t="s">
        <v>220</v>
      </c>
      <c r="B128" s="9">
        <v>44936</v>
      </c>
      <c r="C128" s="10">
        <v>40049</v>
      </c>
      <c r="D128" s="10">
        <v>40049</v>
      </c>
      <c r="E128" s="11">
        <f t="shared" si="1"/>
        <v>13.416666666666666</v>
      </c>
      <c r="F128" s="12"/>
      <c r="G128" s="12"/>
      <c r="H128" s="13" t="s">
        <v>221</v>
      </c>
    </row>
    <row r="129" spans="1:8" ht="12" x14ac:dyDescent="0.25">
      <c r="A129" s="14" t="s">
        <v>222</v>
      </c>
      <c r="B129" s="9">
        <v>44936</v>
      </c>
      <c r="C129" s="10">
        <v>40049</v>
      </c>
      <c r="D129" s="10">
        <v>40049</v>
      </c>
      <c r="E129" s="11">
        <f t="shared" si="1"/>
        <v>13.416666666666666</v>
      </c>
      <c r="F129" s="12"/>
      <c r="G129" s="12"/>
      <c r="H129" s="13" t="s">
        <v>223</v>
      </c>
    </row>
    <row r="130" spans="1:8" ht="12" x14ac:dyDescent="0.25">
      <c r="A130" s="14" t="s">
        <v>224</v>
      </c>
      <c r="B130" s="9">
        <v>44936</v>
      </c>
      <c r="C130" s="10">
        <v>40049</v>
      </c>
      <c r="D130" s="10">
        <v>40049</v>
      </c>
      <c r="E130" s="11">
        <f t="shared" si="1"/>
        <v>13.416666666666666</v>
      </c>
      <c r="F130" s="12"/>
      <c r="G130" s="12"/>
      <c r="H130" s="13" t="s">
        <v>134</v>
      </c>
    </row>
    <row r="131" spans="1:8" ht="12" x14ac:dyDescent="0.25">
      <c r="A131" s="14" t="s">
        <v>225</v>
      </c>
      <c r="B131" s="9">
        <v>44936</v>
      </c>
      <c r="C131" s="10">
        <v>40049</v>
      </c>
      <c r="D131" s="10">
        <v>40049</v>
      </c>
      <c r="E131" s="11">
        <f t="shared" si="1"/>
        <v>13.416666666666666</v>
      </c>
      <c r="F131" s="12"/>
      <c r="G131" s="12"/>
      <c r="H131" s="13" t="s">
        <v>2</v>
      </c>
    </row>
    <row r="132" spans="1:8" ht="12" x14ac:dyDescent="0.25">
      <c r="A132" s="14" t="s">
        <v>226</v>
      </c>
      <c r="B132" s="9">
        <v>44936</v>
      </c>
      <c r="C132" s="10">
        <v>38229</v>
      </c>
      <c r="D132" s="10">
        <v>38229</v>
      </c>
      <c r="E132" s="11">
        <f t="shared" si="1"/>
        <v>13.316666666666666</v>
      </c>
      <c r="F132" s="12"/>
      <c r="G132" s="12">
        <f>0.5+0.5+0.5+0.5+0.5+0.2+0.2+0.6+0.6+0.5+0.5</f>
        <v>5.1000000000000005</v>
      </c>
      <c r="H132" s="13" t="s">
        <v>227</v>
      </c>
    </row>
    <row r="133" spans="1:8" ht="12" x14ac:dyDescent="0.25">
      <c r="A133" s="14" t="s">
        <v>228</v>
      </c>
      <c r="B133" s="9">
        <v>44936</v>
      </c>
      <c r="C133" s="10">
        <v>40049</v>
      </c>
      <c r="D133" s="10">
        <v>40049</v>
      </c>
      <c r="E133" s="11">
        <f t="shared" si="1"/>
        <v>12.996666666666666</v>
      </c>
      <c r="F133" s="12"/>
      <c r="G133" s="12">
        <f>0.42</f>
        <v>0.42</v>
      </c>
      <c r="H133" s="13" t="s">
        <v>229</v>
      </c>
    </row>
    <row r="134" spans="1:8" ht="12" x14ac:dyDescent="0.25">
      <c r="A134" s="14" t="s">
        <v>230</v>
      </c>
      <c r="B134" s="9">
        <v>44936</v>
      </c>
      <c r="C134" s="10">
        <v>37494</v>
      </c>
      <c r="D134" s="10">
        <v>37494</v>
      </c>
      <c r="E134" s="11">
        <f t="shared" ref="E134:E197" si="2">((YEAR(B134)-YEAR(D134))*12+MONTH(B134)-MONTH(D134))/12-F134-G134</f>
        <v>12.816666666666666</v>
      </c>
      <c r="F134" s="12">
        <v>2</v>
      </c>
      <c r="G134" s="12">
        <f>0.6+0.6+0.6+0.6+0.5+0.5+0.5+0.4+0.5+0.4+0.4</f>
        <v>5.6000000000000005</v>
      </c>
      <c r="H134" s="13" t="s">
        <v>231</v>
      </c>
    </row>
    <row r="135" spans="1:8" ht="12" x14ac:dyDescent="0.25">
      <c r="A135" s="14" t="s">
        <v>232</v>
      </c>
      <c r="B135" s="9">
        <v>44936</v>
      </c>
      <c r="C135" s="10">
        <v>40049</v>
      </c>
      <c r="D135" s="10">
        <v>40049</v>
      </c>
      <c r="E135" s="11">
        <f t="shared" si="2"/>
        <v>12.816666666666666</v>
      </c>
      <c r="F135" s="12"/>
      <c r="G135" s="12">
        <f>0.6</f>
        <v>0.6</v>
      </c>
      <c r="H135" s="13" t="s">
        <v>84</v>
      </c>
    </row>
    <row r="136" spans="1:8" ht="12" x14ac:dyDescent="0.25">
      <c r="A136" s="14" t="s">
        <v>233</v>
      </c>
      <c r="B136" s="9">
        <v>44936</v>
      </c>
      <c r="C136" s="10">
        <v>40049</v>
      </c>
      <c r="D136" s="10">
        <v>40049</v>
      </c>
      <c r="E136" s="11">
        <f t="shared" si="2"/>
        <v>12.616666666666665</v>
      </c>
      <c r="F136" s="12"/>
      <c r="G136" s="12">
        <f>0.8</f>
        <v>0.8</v>
      </c>
      <c r="H136" s="13" t="s">
        <v>234</v>
      </c>
    </row>
    <row r="137" spans="1:8" ht="12" x14ac:dyDescent="0.25">
      <c r="A137" s="14" t="s">
        <v>235</v>
      </c>
      <c r="B137" s="9">
        <v>44936</v>
      </c>
      <c r="C137" s="10">
        <v>40413</v>
      </c>
      <c r="D137" s="10">
        <v>40413</v>
      </c>
      <c r="E137" s="11">
        <f t="shared" si="2"/>
        <v>12.416666666666666</v>
      </c>
      <c r="F137" s="12"/>
      <c r="G137" s="12"/>
      <c r="H137" s="13" t="s">
        <v>2</v>
      </c>
    </row>
    <row r="138" spans="1:8" ht="12" x14ac:dyDescent="0.25">
      <c r="A138" s="14" t="s">
        <v>236</v>
      </c>
      <c r="B138" s="9">
        <v>44936</v>
      </c>
      <c r="C138" s="10">
        <v>40413</v>
      </c>
      <c r="D138" s="10">
        <v>40413</v>
      </c>
      <c r="E138" s="11">
        <f t="shared" si="2"/>
        <v>12.416666666666666</v>
      </c>
      <c r="F138" s="12"/>
      <c r="G138" s="12"/>
      <c r="H138" s="13" t="s">
        <v>64</v>
      </c>
    </row>
    <row r="139" spans="1:8" ht="12" x14ac:dyDescent="0.25">
      <c r="A139" s="14" t="s">
        <v>237</v>
      </c>
      <c r="B139" s="9">
        <v>44936</v>
      </c>
      <c r="C139" s="10">
        <v>40413</v>
      </c>
      <c r="D139" s="10">
        <v>40413</v>
      </c>
      <c r="E139" s="11">
        <f t="shared" si="2"/>
        <v>12.416666666666666</v>
      </c>
      <c r="F139" s="12"/>
      <c r="G139" s="12"/>
      <c r="H139" s="13" t="s">
        <v>19</v>
      </c>
    </row>
    <row r="140" spans="1:8" ht="12" x14ac:dyDescent="0.25">
      <c r="A140" s="14" t="s">
        <v>238</v>
      </c>
      <c r="B140" s="9">
        <v>44936</v>
      </c>
      <c r="C140" s="10">
        <v>40413</v>
      </c>
      <c r="D140" s="10">
        <v>40413</v>
      </c>
      <c r="E140" s="11">
        <f t="shared" si="2"/>
        <v>12.416666666666666</v>
      </c>
      <c r="F140" s="12"/>
      <c r="G140" s="12"/>
      <c r="H140" s="13" t="s">
        <v>234</v>
      </c>
    </row>
    <row r="141" spans="1:8" ht="12" x14ac:dyDescent="0.25">
      <c r="A141" s="14" t="s">
        <v>239</v>
      </c>
      <c r="B141" s="9">
        <v>44936</v>
      </c>
      <c r="C141" s="10">
        <v>40413</v>
      </c>
      <c r="D141" s="10">
        <v>40413</v>
      </c>
      <c r="E141" s="11">
        <f t="shared" si="2"/>
        <v>12.416666666666666</v>
      </c>
      <c r="F141" s="12"/>
      <c r="G141" s="12"/>
      <c r="H141" s="13" t="s">
        <v>240</v>
      </c>
    </row>
    <row r="142" spans="1:8" ht="12" x14ac:dyDescent="0.25">
      <c r="A142" s="14" t="s">
        <v>241</v>
      </c>
      <c r="B142" s="9">
        <v>44936</v>
      </c>
      <c r="C142" s="10">
        <v>40413</v>
      </c>
      <c r="D142" s="10">
        <v>40413</v>
      </c>
      <c r="E142" s="11">
        <f t="shared" si="2"/>
        <v>12.416666666666666</v>
      </c>
      <c r="F142" s="12"/>
      <c r="G142" s="12"/>
      <c r="H142" s="13" t="s">
        <v>42</v>
      </c>
    </row>
    <row r="143" spans="1:8" ht="12" x14ac:dyDescent="0.25">
      <c r="A143" s="14" t="s">
        <v>242</v>
      </c>
      <c r="B143" s="9">
        <v>44936</v>
      </c>
      <c r="C143" s="10">
        <v>40413</v>
      </c>
      <c r="D143" s="10">
        <v>40413</v>
      </c>
      <c r="E143" s="11">
        <f t="shared" si="2"/>
        <v>12.416666666666666</v>
      </c>
      <c r="F143" s="12"/>
      <c r="G143" s="12"/>
      <c r="H143" s="13" t="s">
        <v>243</v>
      </c>
    </row>
    <row r="144" spans="1:8" ht="12" x14ac:dyDescent="0.25">
      <c r="A144" s="14" t="s">
        <v>244</v>
      </c>
      <c r="B144" s="9">
        <v>44936</v>
      </c>
      <c r="C144" s="10">
        <v>40413</v>
      </c>
      <c r="D144" s="10">
        <v>40413</v>
      </c>
      <c r="E144" s="11">
        <f t="shared" si="2"/>
        <v>12.416666666666666</v>
      </c>
      <c r="F144" s="12"/>
      <c r="G144" s="12"/>
      <c r="H144" s="13" t="s">
        <v>221</v>
      </c>
    </row>
    <row r="145" spans="1:8" ht="12" x14ac:dyDescent="0.25">
      <c r="A145" s="14" t="s">
        <v>245</v>
      </c>
      <c r="B145" s="9">
        <v>44936</v>
      </c>
      <c r="C145" s="10">
        <v>40428</v>
      </c>
      <c r="D145" s="10">
        <v>40428</v>
      </c>
      <c r="E145" s="11">
        <f t="shared" si="2"/>
        <v>12.333333333333334</v>
      </c>
      <c r="F145" s="12"/>
      <c r="G145" s="12"/>
      <c r="H145" s="13" t="s">
        <v>184</v>
      </c>
    </row>
    <row r="146" spans="1:8" ht="12" x14ac:dyDescent="0.25">
      <c r="A146" s="14" t="s">
        <v>246</v>
      </c>
      <c r="B146" s="9">
        <v>44936</v>
      </c>
      <c r="C146" s="10">
        <v>40449</v>
      </c>
      <c r="D146" s="10">
        <v>40449</v>
      </c>
      <c r="E146" s="11">
        <f t="shared" si="2"/>
        <v>12.333333333333334</v>
      </c>
      <c r="F146" s="12"/>
      <c r="G146" s="12"/>
      <c r="H146" s="13" t="s">
        <v>247</v>
      </c>
    </row>
    <row r="147" spans="1:8" ht="12" x14ac:dyDescent="0.25">
      <c r="A147" s="14" t="s">
        <v>248</v>
      </c>
      <c r="B147" s="9">
        <v>44936</v>
      </c>
      <c r="C147" s="10">
        <v>40470</v>
      </c>
      <c r="D147" s="10">
        <v>40470</v>
      </c>
      <c r="E147" s="11">
        <f t="shared" si="2"/>
        <v>12.25</v>
      </c>
      <c r="F147" s="12"/>
      <c r="G147" s="12"/>
      <c r="H147" s="13" t="s">
        <v>249</v>
      </c>
    </row>
    <row r="148" spans="1:8" ht="12" x14ac:dyDescent="0.25">
      <c r="A148" s="14" t="s">
        <v>250</v>
      </c>
      <c r="B148" s="9">
        <v>44936</v>
      </c>
      <c r="C148" s="10">
        <v>39685</v>
      </c>
      <c r="D148" s="10">
        <v>39685</v>
      </c>
      <c r="E148" s="11">
        <f t="shared" si="2"/>
        <v>12.016666666666666</v>
      </c>
      <c r="F148" s="12"/>
      <c r="G148" s="12">
        <f>0.4+0.4+0.4+0.4+0.4+0.4</f>
        <v>2.4</v>
      </c>
      <c r="H148" s="13" t="s">
        <v>58</v>
      </c>
    </row>
    <row r="149" spans="1:8" ht="12" x14ac:dyDescent="0.25">
      <c r="A149" s="14" t="s">
        <v>251</v>
      </c>
      <c r="B149" s="9">
        <v>44936</v>
      </c>
      <c r="C149" s="10">
        <v>40413</v>
      </c>
      <c r="D149" s="10">
        <v>40413</v>
      </c>
      <c r="E149" s="11">
        <f t="shared" si="2"/>
        <v>11.616666666666665</v>
      </c>
      <c r="F149" s="12"/>
      <c r="G149" s="12">
        <f>0.7+0.1</f>
        <v>0.79999999999999993</v>
      </c>
      <c r="H149" s="13" t="s">
        <v>42</v>
      </c>
    </row>
    <row r="150" spans="1:8" ht="12" x14ac:dyDescent="0.25">
      <c r="A150" s="14" t="s">
        <v>252</v>
      </c>
      <c r="B150" s="9">
        <v>44936</v>
      </c>
      <c r="C150" s="10">
        <v>40413</v>
      </c>
      <c r="D150" s="10">
        <v>40413</v>
      </c>
      <c r="E150" s="11">
        <f t="shared" si="2"/>
        <v>11.616666666666665</v>
      </c>
      <c r="F150" s="12"/>
      <c r="G150" s="12">
        <f>0.4+0.4</f>
        <v>0.8</v>
      </c>
      <c r="H150" s="13" t="s">
        <v>253</v>
      </c>
    </row>
    <row r="151" spans="1:8" ht="12" x14ac:dyDescent="0.25">
      <c r="A151" s="14" t="s">
        <v>254</v>
      </c>
      <c r="B151" s="9">
        <v>44936</v>
      </c>
      <c r="C151" s="10">
        <v>40049</v>
      </c>
      <c r="D151" s="10">
        <v>40049</v>
      </c>
      <c r="E151" s="11">
        <f t="shared" si="2"/>
        <v>11.416666666666666</v>
      </c>
      <c r="F151" s="12"/>
      <c r="G151" s="12">
        <v>2</v>
      </c>
      <c r="H151" s="13" t="s">
        <v>217</v>
      </c>
    </row>
    <row r="152" spans="1:8" ht="12" x14ac:dyDescent="0.25">
      <c r="A152" s="14" t="s">
        <v>255</v>
      </c>
      <c r="B152" s="9">
        <v>44936</v>
      </c>
      <c r="C152" s="10">
        <v>40777</v>
      </c>
      <c r="D152" s="10">
        <v>40777</v>
      </c>
      <c r="E152" s="11">
        <f t="shared" si="2"/>
        <v>11.416666666666666</v>
      </c>
      <c r="F152" s="11"/>
      <c r="G152" s="11"/>
      <c r="H152" s="13" t="s">
        <v>189</v>
      </c>
    </row>
    <row r="153" spans="1:8" ht="12" x14ac:dyDescent="0.25">
      <c r="A153" s="14" t="s">
        <v>256</v>
      </c>
      <c r="B153" s="9">
        <v>44936</v>
      </c>
      <c r="C153" s="10">
        <v>40777</v>
      </c>
      <c r="D153" s="10">
        <v>40777</v>
      </c>
      <c r="E153" s="11">
        <f t="shared" si="2"/>
        <v>11.416666666666666</v>
      </c>
      <c r="F153" s="12"/>
      <c r="G153" s="12"/>
      <c r="H153" s="13" t="s">
        <v>257</v>
      </c>
    </row>
    <row r="154" spans="1:8" ht="12" x14ac:dyDescent="0.25">
      <c r="A154" s="14" t="s">
        <v>258</v>
      </c>
      <c r="B154" s="9">
        <v>44936</v>
      </c>
      <c r="C154" s="10">
        <v>40777</v>
      </c>
      <c r="D154" s="10">
        <v>40777</v>
      </c>
      <c r="E154" s="11">
        <f t="shared" si="2"/>
        <v>11.416666666666666</v>
      </c>
      <c r="F154" s="12"/>
      <c r="G154" s="12"/>
      <c r="H154" s="13" t="s">
        <v>139</v>
      </c>
    </row>
    <row r="155" spans="1:8" ht="12" x14ac:dyDescent="0.25">
      <c r="A155" s="14" t="s">
        <v>259</v>
      </c>
      <c r="B155" s="9">
        <v>44936</v>
      </c>
      <c r="C155" s="10">
        <v>40777</v>
      </c>
      <c r="D155" s="10">
        <v>40777</v>
      </c>
      <c r="E155" s="11">
        <f t="shared" si="2"/>
        <v>11.416666666666666</v>
      </c>
      <c r="F155" s="12"/>
      <c r="G155" s="12"/>
      <c r="H155" s="13" t="s">
        <v>260</v>
      </c>
    </row>
    <row r="156" spans="1:8" ht="12" x14ac:dyDescent="0.25">
      <c r="A156" s="14" t="s">
        <v>261</v>
      </c>
      <c r="B156" s="9">
        <v>44936</v>
      </c>
      <c r="C156" s="10">
        <v>40777</v>
      </c>
      <c r="D156" s="10">
        <v>40777</v>
      </c>
      <c r="E156" s="11">
        <f t="shared" si="2"/>
        <v>11.416666666666666</v>
      </c>
      <c r="F156" s="12"/>
      <c r="G156" s="12"/>
      <c r="H156" s="13" t="s">
        <v>127</v>
      </c>
    </row>
    <row r="157" spans="1:8" ht="12" x14ac:dyDescent="0.25">
      <c r="A157" s="14" t="s">
        <v>262</v>
      </c>
      <c r="B157" s="9">
        <v>44936</v>
      </c>
      <c r="C157" s="10">
        <v>40777</v>
      </c>
      <c r="D157" s="10">
        <v>40777</v>
      </c>
      <c r="E157" s="11">
        <f t="shared" si="2"/>
        <v>11.416666666666666</v>
      </c>
      <c r="F157" s="12"/>
      <c r="G157" s="12"/>
      <c r="H157" s="13" t="s">
        <v>176</v>
      </c>
    </row>
    <row r="158" spans="1:8" ht="12" x14ac:dyDescent="0.25">
      <c r="A158" s="14" t="s">
        <v>263</v>
      </c>
      <c r="B158" s="9">
        <v>44936</v>
      </c>
      <c r="C158" s="10">
        <v>40777</v>
      </c>
      <c r="D158" s="10">
        <v>40777</v>
      </c>
      <c r="E158" s="11">
        <f t="shared" si="2"/>
        <v>11.416666666666666</v>
      </c>
      <c r="F158" s="12"/>
      <c r="G158" s="12"/>
      <c r="H158" s="13" t="s">
        <v>123</v>
      </c>
    </row>
    <row r="159" spans="1:8" ht="12" x14ac:dyDescent="0.25">
      <c r="A159" s="14" t="s">
        <v>264</v>
      </c>
      <c r="B159" s="9">
        <v>44936</v>
      </c>
      <c r="C159" s="10">
        <v>40777</v>
      </c>
      <c r="D159" s="10">
        <v>40777</v>
      </c>
      <c r="E159" s="11">
        <f t="shared" si="2"/>
        <v>11.416666666666666</v>
      </c>
      <c r="F159" s="12"/>
      <c r="G159" s="12"/>
      <c r="H159" s="13" t="s">
        <v>109</v>
      </c>
    </row>
    <row r="160" spans="1:8" ht="12" x14ac:dyDescent="0.25">
      <c r="A160" s="14" t="s">
        <v>265</v>
      </c>
      <c r="B160" s="9">
        <v>44936</v>
      </c>
      <c r="C160" s="10">
        <v>40777</v>
      </c>
      <c r="D160" s="10">
        <v>40777</v>
      </c>
      <c r="E160" s="11">
        <f t="shared" si="2"/>
        <v>11.416666666666666</v>
      </c>
      <c r="F160" s="12"/>
      <c r="G160" s="12"/>
      <c r="H160" s="13" t="s">
        <v>161</v>
      </c>
    </row>
    <row r="161" spans="1:8" ht="12" x14ac:dyDescent="0.25">
      <c r="A161" s="14" t="s">
        <v>266</v>
      </c>
      <c r="B161" s="9">
        <v>44936</v>
      </c>
      <c r="C161" s="10">
        <v>40777</v>
      </c>
      <c r="D161" s="10">
        <v>40777</v>
      </c>
      <c r="E161" s="11">
        <f t="shared" si="2"/>
        <v>11.416666666666666</v>
      </c>
      <c r="F161" s="12"/>
      <c r="G161" s="12"/>
      <c r="H161" s="13" t="s">
        <v>58</v>
      </c>
    </row>
    <row r="162" spans="1:8" ht="12" x14ac:dyDescent="0.25">
      <c r="A162" s="14" t="s">
        <v>267</v>
      </c>
      <c r="B162" s="9">
        <v>44936</v>
      </c>
      <c r="C162" s="10">
        <v>40777</v>
      </c>
      <c r="D162" s="10">
        <v>40777</v>
      </c>
      <c r="E162" s="11">
        <f t="shared" si="2"/>
        <v>11.216666666666667</v>
      </c>
      <c r="F162" s="12"/>
      <c r="G162" s="12">
        <f>0.2</f>
        <v>0.2</v>
      </c>
      <c r="H162" s="13" t="s">
        <v>268</v>
      </c>
    </row>
    <row r="163" spans="1:8" ht="12" x14ac:dyDescent="0.25">
      <c r="A163" s="14" t="s">
        <v>269</v>
      </c>
      <c r="B163" s="9">
        <v>44936</v>
      </c>
      <c r="C163" s="10">
        <v>40413</v>
      </c>
      <c r="D163" s="10">
        <v>40413</v>
      </c>
      <c r="E163" s="11">
        <f t="shared" si="2"/>
        <v>10.996666666666666</v>
      </c>
      <c r="F163" s="12"/>
      <c r="G163" s="12">
        <f>0.6+0.6-0.28+0.3+0.2</f>
        <v>1.42</v>
      </c>
      <c r="H163" s="13" t="s">
        <v>234</v>
      </c>
    </row>
    <row r="164" spans="1:8" ht="12" x14ac:dyDescent="0.25">
      <c r="A164" s="14" t="s">
        <v>270</v>
      </c>
      <c r="B164" s="9">
        <v>44936</v>
      </c>
      <c r="C164" s="10">
        <v>40413</v>
      </c>
      <c r="D164" s="10">
        <v>40413</v>
      </c>
      <c r="E164" s="11">
        <f t="shared" si="2"/>
        <v>10.416666666666666</v>
      </c>
      <c r="F164" s="12"/>
      <c r="G164" s="12">
        <f>0.5+0.5+0.5+0.5</f>
        <v>2</v>
      </c>
      <c r="H164" s="13" t="s">
        <v>2</v>
      </c>
    </row>
    <row r="165" spans="1:8" ht="12" x14ac:dyDescent="0.25">
      <c r="A165" s="14" t="s">
        <v>271</v>
      </c>
      <c r="B165" s="9">
        <v>44936</v>
      </c>
      <c r="C165" s="10">
        <v>41148</v>
      </c>
      <c r="D165" s="10">
        <v>41148</v>
      </c>
      <c r="E165" s="11">
        <f t="shared" si="2"/>
        <v>10.416666666666666</v>
      </c>
      <c r="F165" s="12"/>
      <c r="G165" s="12"/>
      <c r="H165" s="13" t="s">
        <v>272</v>
      </c>
    </row>
    <row r="166" spans="1:8" ht="12" x14ac:dyDescent="0.25">
      <c r="A166" s="14" t="s">
        <v>273</v>
      </c>
      <c r="B166" s="9">
        <v>44936</v>
      </c>
      <c r="C166" s="10">
        <v>41148</v>
      </c>
      <c r="D166" s="10">
        <v>41148</v>
      </c>
      <c r="E166" s="11">
        <f t="shared" si="2"/>
        <v>10.416666666666666</v>
      </c>
      <c r="F166" s="12"/>
      <c r="G166" s="12"/>
      <c r="H166" s="13" t="s">
        <v>274</v>
      </c>
    </row>
    <row r="167" spans="1:8" ht="12" x14ac:dyDescent="0.25">
      <c r="A167" s="14" t="s">
        <v>275</v>
      </c>
      <c r="B167" s="9">
        <v>44936</v>
      </c>
      <c r="C167" s="10">
        <v>41148</v>
      </c>
      <c r="D167" s="10">
        <v>41148</v>
      </c>
      <c r="E167" s="11">
        <f t="shared" si="2"/>
        <v>10.416666666666666</v>
      </c>
      <c r="F167" s="12"/>
      <c r="G167" s="12"/>
      <c r="H167" s="13" t="s">
        <v>276</v>
      </c>
    </row>
    <row r="168" spans="1:8" ht="12" x14ac:dyDescent="0.25">
      <c r="A168" s="14" t="s">
        <v>277</v>
      </c>
      <c r="B168" s="9">
        <v>44936</v>
      </c>
      <c r="C168" s="10">
        <v>41148</v>
      </c>
      <c r="D168" s="10">
        <v>41148</v>
      </c>
      <c r="E168" s="11">
        <f t="shared" si="2"/>
        <v>10.416666666666666</v>
      </c>
      <c r="F168" s="12"/>
      <c r="G168" s="12"/>
      <c r="H168" s="13" t="s">
        <v>278</v>
      </c>
    </row>
    <row r="169" spans="1:8" ht="12" x14ac:dyDescent="0.25">
      <c r="A169" s="14" t="s">
        <v>279</v>
      </c>
      <c r="B169" s="9">
        <v>44936</v>
      </c>
      <c r="C169" s="10">
        <v>41148</v>
      </c>
      <c r="D169" s="10">
        <v>41148</v>
      </c>
      <c r="E169" s="11">
        <f t="shared" si="2"/>
        <v>10.416666666666666</v>
      </c>
      <c r="F169" s="12"/>
      <c r="G169" s="12"/>
      <c r="H169" s="13" t="s">
        <v>58</v>
      </c>
    </row>
    <row r="170" spans="1:8" ht="12" x14ac:dyDescent="0.25">
      <c r="A170" s="14" t="s">
        <v>280</v>
      </c>
      <c r="B170" s="9">
        <v>44936</v>
      </c>
      <c r="C170" s="10">
        <v>41148</v>
      </c>
      <c r="D170" s="10">
        <v>41148</v>
      </c>
      <c r="E170" s="11">
        <f t="shared" si="2"/>
        <v>10.416666666666666</v>
      </c>
      <c r="F170" s="12"/>
      <c r="G170" s="12"/>
      <c r="H170" s="13" t="s">
        <v>281</v>
      </c>
    </row>
    <row r="171" spans="1:8" ht="12" x14ac:dyDescent="0.25">
      <c r="A171" s="14" t="s">
        <v>282</v>
      </c>
      <c r="B171" s="9">
        <v>44936</v>
      </c>
      <c r="C171" s="10">
        <v>41148</v>
      </c>
      <c r="D171" s="10">
        <v>41148</v>
      </c>
      <c r="E171" s="11">
        <f t="shared" si="2"/>
        <v>10.416666666666666</v>
      </c>
      <c r="F171" s="12"/>
      <c r="G171" s="12"/>
      <c r="H171" s="13" t="s">
        <v>48</v>
      </c>
    </row>
    <row r="172" spans="1:8" ht="12" x14ac:dyDescent="0.25">
      <c r="A172" s="14" t="s">
        <v>283</v>
      </c>
      <c r="B172" s="9">
        <v>44936</v>
      </c>
      <c r="C172" s="10">
        <v>41148</v>
      </c>
      <c r="D172" s="10">
        <v>41148</v>
      </c>
      <c r="E172" s="11">
        <f t="shared" si="2"/>
        <v>10.416666666666666</v>
      </c>
      <c r="F172" s="12"/>
      <c r="G172" s="12"/>
      <c r="H172" s="13" t="s">
        <v>284</v>
      </c>
    </row>
    <row r="173" spans="1:8" ht="12" x14ac:dyDescent="0.25">
      <c r="A173" s="14" t="s">
        <v>285</v>
      </c>
      <c r="B173" s="9">
        <v>44936</v>
      </c>
      <c r="C173" s="10">
        <v>41148</v>
      </c>
      <c r="D173" s="10">
        <v>41148</v>
      </c>
      <c r="E173" s="11">
        <f t="shared" si="2"/>
        <v>10.416666666666666</v>
      </c>
      <c r="F173" s="12"/>
      <c r="G173" s="12"/>
      <c r="H173" s="13" t="s">
        <v>58</v>
      </c>
    </row>
    <row r="174" spans="1:8" ht="12" x14ac:dyDescent="0.25">
      <c r="A174" s="14" t="s">
        <v>286</v>
      </c>
      <c r="B174" s="9">
        <v>44936</v>
      </c>
      <c r="C174" s="10">
        <v>41148</v>
      </c>
      <c r="D174" s="10">
        <v>41148</v>
      </c>
      <c r="E174" s="11">
        <f t="shared" si="2"/>
        <v>10.416666666666666</v>
      </c>
      <c r="F174" s="12"/>
      <c r="G174" s="12"/>
      <c r="H174" s="13" t="s">
        <v>287</v>
      </c>
    </row>
    <row r="175" spans="1:8" ht="12" x14ac:dyDescent="0.25">
      <c r="A175" s="14" t="s">
        <v>288</v>
      </c>
      <c r="B175" s="9">
        <v>44936</v>
      </c>
      <c r="C175" s="10">
        <v>41148</v>
      </c>
      <c r="D175" s="10">
        <v>41148</v>
      </c>
      <c r="E175" s="11">
        <f t="shared" si="2"/>
        <v>10.416666666666666</v>
      </c>
      <c r="F175" s="12"/>
      <c r="G175" s="12"/>
      <c r="H175" s="13" t="s">
        <v>234</v>
      </c>
    </row>
    <row r="176" spans="1:8" ht="12" x14ac:dyDescent="0.25">
      <c r="A176" s="14" t="s">
        <v>289</v>
      </c>
      <c r="B176" s="9">
        <v>44936</v>
      </c>
      <c r="C176" s="10">
        <v>41162</v>
      </c>
      <c r="D176" s="10">
        <v>41162</v>
      </c>
      <c r="E176" s="11">
        <f t="shared" si="2"/>
        <v>10.333333333333334</v>
      </c>
      <c r="F176" s="12"/>
      <c r="G176" s="12"/>
      <c r="H176" s="13" t="s">
        <v>176</v>
      </c>
    </row>
    <row r="177" spans="1:8" ht="12" x14ac:dyDescent="0.25">
      <c r="A177" s="14" t="s">
        <v>290</v>
      </c>
      <c r="B177" s="9">
        <v>44936</v>
      </c>
      <c r="C177" s="10">
        <v>41162</v>
      </c>
      <c r="D177" s="10">
        <v>41162</v>
      </c>
      <c r="E177" s="11">
        <f t="shared" si="2"/>
        <v>10.333333333333334</v>
      </c>
      <c r="F177" s="12"/>
      <c r="G177" s="12"/>
      <c r="H177" s="13" t="s">
        <v>291</v>
      </c>
    </row>
    <row r="178" spans="1:8" ht="12" x14ac:dyDescent="0.25">
      <c r="A178" s="14" t="s">
        <v>292</v>
      </c>
      <c r="B178" s="9">
        <v>44936</v>
      </c>
      <c r="C178" s="10">
        <v>41148</v>
      </c>
      <c r="D178" s="10">
        <v>41148</v>
      </c>
      <c r="E178" s="11">
        <f t="shared" si="2"/>
        <v>10.166666666666666</v>
      </c>
      <c r="F178" s="12"/>
      <c r="G178" s="12">
        <v>0.25</v>
      </c>
      <c r="H178" s="13" t="s">
        <v>293</v>
      </c>
    </row>
    <row r="179" spans="1:8" ht="12" x14ac:dyDescent="0.25">
      <c r="A179" s="14" t="s">
        <v>294</v>
      </c>
      <c r="B179" s="9">
        <v>44936</v>
      </c>
      <c r="C179" s="10">
        <v>40777</v>
      </c>
      <c r="D179" s="10">
        <v>40777</v>
      </c>
      <c r="E179" s="11">
        <f t="shared" si="2"/>
        <v>10.116666666666665</v>
      </c>
      <c r="F179" s="12"/>
      <c r="G179" s="12">
        <f>0.6+0.6+0.1</f>
        <v>1.3</v>
      </c>
      <c r="H179" s="13" t="s">
        <v>295</v>
      </c>
    </row>
    <row r="180" spans="1:8" ht="12" x14ac:dyDescent="0.25">
      <c r="A180" s="14" t="s">
        <v>296</v>
      </c>
      <c r="B180" s="9">
        <v>44936</v>
      </c>
      <c r="C180" s="10">
        <v>40777</v>
      </c>
      <c r="D180" s="10">
        <v>40777</v>
      </c>
      <c r="E180" s="11">
        <f t="shared" si="2"/>
        <v>10.016666666666666</v>
      </c>
      <c r="F180" s="12"/>
      <c r="G180" s="12">
        <f>0.6+0.6+0.2</f>
        <v>1.4</v>
      </c>
      <c r="H180" s="13" t="s">
        <v>297</v>
      </c>
    </row>
    <row r="181" spans="1:8" ht="12" x14ac:dyDescent="0.25">
      <c r="A181" s="14" t="s">
        <v>298</v>
      </c>
      <c r="B181" s="9">
        <v>44936</v>
      </c>
      <c r="C181" s="10">
        <v>41148</v>
      </c>
      <c r="D181" s="10">
        <v>41148</v>
      </c>
      <c r="E181" s="11">
        <f t="shared" si="2"/>
        <v>10.016666666666666</v>
      </c>
      <c r="F181" s="12"/>
      <c r="G181" s="12">
        <f>0.4</f>
        <v>0.4</v>
      </c>
      <c r="H181" s="13" t="s">
        <v>52</v>
      </c>
    </row>
    <row r="182" spans="1:8" ht="12" x14ac:dyDescent="0.25">
      <c r="A182" s="14" t="s">
        <v>299</v>
      </c>
      <c r="B182" s="9">
        <v>44936</v>
      </c>
      <c r="C182" s="10">
        <v>40849</v>
      </c>
      <c r="D182" s="10">
        <v>40849</v>
      </c>
      <c r="E182" s="11">
        <f t="shared" si="2"/>
        <v>9.966666666666665</v>
      </c>
      <c r="F182" s="12"/>
      <c r="G182" s="12">
        <f>0.4+0.4+0.4</f>
        <v>1.2000000000000002</v>
      </c>
      <c r="H182" s="13" t="s">
        <v>300</v>
      </c>
    </row>
    <row r="183" spans="1:8" ht="12" x14ac:dyDescent="0.25">
      <c r="A183" s="14" t="s">
        <v>301</v>
      </c>
      <c r="B183" s="9">
        <v>44936</v>
      </c>
      <c r="C183" s="10">
        <v>41148</v>
      </c>
      <c r="D183" s="10">
        <v>41148</v>
      </c>
      <c r="E183" s="11">
        <f t="shared" si="2"/>
        <v>9.9166666666666661</v>
      </c>
      <c r="F183" s="12"/>
      <c r="G183" s="12">
        <v>0.5</v>
      </c>
      <c r="H183" s="13" t="s">
        <v>26</v>
      </c>
    </row>
    <row r="184" spans="1:8" ht="12" x14ac:dyDescent="0.25">
      <c r="A184" s="14" t="s">
        <v>302</v>
      </c>
      <c r="B184" s="9">
        <v>44936</v>
      </c>
      <c r="C184" s="10">
        <v>41351</v>
      </c>
      <c r="D184" s="10">
        <v>41351</v>
      </c>
      <c r="E184" s="11">
        <f t="shared" si="2"/>
        <v>9.8333333333333339</v>
      </c>
      <c r="F184" s="12"/>
      <c r="G184" s="12"/>
      <c r="H184" s="13" t="s">
        <v>303</v>
      </c>
    </row>
    <row r="185" spans="1:8" ht="12" x14ac:dyDescent="0.25">
      <c r="A185" s="14" t="s">
        <v>304</v>
      </c>
      <c r="B185" s="9">
        <v>44936</v>
      </c>
      <c r="C185" s="10">
        <v>41184</v>
      </c>
      <c r="D185" s="10">
        <v>41184</v>
      </c>
      <c r="E185" s="11">
        <f t="shared" si="2"/>
        <v>9.75</v>
      </c>
      <c r="F185" s="12"/>
      <c r="G185" s="12">
        <f>0.5</f>
        <v>0.5</v>
      </c>
      <c r="H185" s="13" t="s">
        <v>58</v>
      </c>
    </row>
    <row r="186" spans="1:8" ht="12" x14ac:dyDescent="0.25">
      <c r="A186" s="14" t="s">
        <v>305</v>
      </c>
      <c r="B186" s="9">
        <v>44936</v>
      </c>
      <c r="C186" s="10">
        <v>41170</v>
      </c>
      <c r="D186" s="10">
        <v>41170</v>
      </c>
      <c r="E186" s="11">
        <f t="shared" si="2"/>
        <v>9.6333333333333346</v>
      </c>
      <c r="F186" s="12"/>
      <c r="G186" s="12">
        <f>0.5+0.2</f>
        <v>0.7</v>
      </c>
      <c r="H186" s="13" t="s">
        <v>189</v>
      </c>
    </row>
    <row r="187" spans="1:8" ht="12" x14ac:dyDescent="0.25">
      <c r="A187" s="14" t="s">
        <v>306</v>
      </c>
      <c r="B187" s="9">
        <v>44936</v>
      </c>
      <c r="C187" s="10">
        <v>41295</v>
      </c>
      <c r="D187" s="10">
        <v>41295</v>
      </c>
      <c r="E187" s="11">
        <f t="shared" si="2"/>
        <v>9.6</v>
      </c>
      <c r="F187" s="12"/>
      <c r="G187" s="12">
        <f>0.4</f>
        <v>0.4</v>
      </c>
      <c r="H187" s="13" t="s">
        <v>307</v>
      </c>
    </row>
    <row r="188" spans="1:8" ht="12" x14ac:dyDescent="0.25">
      <c r="A188" s="14" t="s">
        <v>308</v>
      </c>
      <c r="B188" s="9">
        <v>44936</v>
      </c>
      <c r="C188" s="10">
        <v>41148</v>
      </c>
      <c r="D188" s="10">
        <v>41148</v>
      </c>
      <c r="E188" s="11">
        <f t="shared" si="2"/>
        <v>9.5166666666666657</v>
      </c>
      <c r="F188" s="12"/>
      <c r="G188" s="12">
        <f>0.2+0.2+0.5</f>
        <v>0.9</v>
      </c>
      <c r="H188" s="13" t="s">
        <v>58</v>
      </c>
    </row>
    <row r="189" spans="1:8" ht="12" x14ac:dyDescent="0.25">
      <c r="A189" s="14" t="s">
        <v>309</v>
      </c>
      <c r="B189" s="9">
        <v>44936</v>
      </c>
      <c r="C189" s="10">
        <v>41512</v>
      </c>
      <c r="D189" s="10">
        <v>41512</v>
      </c>
      <c r="E189" s="11">
        <f t="shared" si="2"/>
        <v>9.4166666666666661</v>
      </c>
      <c r="F189" s="12"/>
      <c r="G189" s="12"/>
      <c r="H189" s="13" t="s">
        <v>310</v>
      </c>
    </row>
    <row r="190" spans="1:8" ht="12" x14ac:dyDescent="0.25">
      <c r="A190" s="14" t="s">
        <v>311</v>
      </c>
      <c r="B190" s="9">
        <v>44936</v>
      </c>
      <c r="C190" s="10">
        <v>41512</v>
      </c>
      <c r="D190" s="10">
        <v>41512</v>
      </c>
      <c r="E190" s="11">
        <f t="shared" si="2"/>
        <v>9.4166666666666661</v>
      </c>
      <c r="F190" s="12"/>
      <c r="G190" s="12"/>
      <c r="H190" s="13" t="s">
        <v>312</v>
      </c>
    </row>
    <row r="191" spans="1:8" ht="12" x14ac:dyDescent="0.25">
      <c r="A191" s="14" t="s">
        <v>313</v>
      </c>
      <c r="B191" s="9">
        <v>44936</v>
      </c>
      <c r="C191" s="10">
        <v>41512</v>
      </c>
      <c r="D191" s="10">
        <v>41512</v>
      </c>
      <c r="E191" s="11">
        <f t="shared" si="2"/>
        <v>9.4166666666666661</v>
      </c>
      <c r="F191" s="12"/>
      <c r="G191" s="12"/>
      <c r="H191" s="13" t="s">
        <v>314</v>
      </c>
    </row>
    <row r="192" spans="1:8" ht="12" x14ac:dyDescent="0.25">
      <c r="A192" s="14" t="s">
        <v>315</v>
      </c>
      <c r="B192" s="9">
        <v>44936</v>
      </c>
      <c r="C192" s="10">
        <v>41512</v>
      </c>
      <c r="D192" s="10">
        <v>41512</v>
      </c>
      <c r="E192" s="11">
        <f t="shared" si="2"/>
        <v>9.4166666666666661</v>
      </c>
      <c r="F192" s="12"/>
      <c r="G192" s="12"/>
      <c r="H192" s="13" t="s">
        <v>316</v>
      </c>
    </row>
    <row r="193" spans="1:8" ht="12" x14ac:dyDescent="0.25">
      <c r="A193" s="14" t="s">
        <v>317</v>
      </c>
      <c r="B193" s="9">
        <v>44936</v>
      </c>
      <c r="C193" s="10">
        <v>41512</v>
      </c>
      <c r="D193" s="10">
        <v>41512</v>
      </c>
      <c r="E193" s="11">
        <f t="shared" si="2"/>
        <v>9.4166666666666661</v>
      </c>
      <c r="F193" s="12"/>
      <c r="G193" s="12"/>
      <c r="H193" s="13" t="s">
        <v>123</v>
      </c>
    </row>
    <row r="194" spans="1:8" ht="12" x14ac:dyDescent="0.25">
      <c r="A194" s="14" t="s">
        <v>318</v>
      </c>
      <c r="B194" s="9">
        <v>44936</v>
      </c>
      <c r="C194" s="10">
        <v>41512</v>
      </c>
      <c r="D194" s="10">
        <v>41512</v>
      </c>
      <c r="E194" s="11">
        <f t="shared" si="2"/>
        <v>9.4166666666666661</v>
      </c>
      <c r="F194" s="12"/>
      <c r="G194" s="12"/>
      <c r="H194" s="13" t="s">
        <v>319</v>
      </c>
    </row>
    <row r="195" spans="1:8" ht="12" x14ac:dyDescent="0.25">
      <c r="A195" s="14" t="s">
        <v>320</v>
      </c>
      <c r="B195" s="9">
        <v>44936</v>
      </c>
      <c r="C195" s="10">
        <v>41512</v>
      </c>
      <c r="D195" s="10">
        <v>41512</v>
      </c>
      <c r="E195" s="11">
        <f t="shared" si="2"/>
        <v>9.4166666666666661</v>
      </c>
      <c r="F195" s="12"/>
      <c r="G195" s="12"/>
      <c r="H195" s="13" t="s">
        <v>321</v>
      </c>
    </row>
    <row r="196" spans="1:8" ht="12" x14ac:dyDescent="0.25">
      <c r="A196" s="14" t="s">
        <v>322</v>
      </c>
      <c r="B196" s="9">
        <v>44936</v>
      </c>
      <c r="C196" s="10">
        <v>41512</v>
      </c>
      <c r="D196" s="10">
        <v>41512</v>
      </c>
      <c r="E196" s="11">
        <f t="shared" si="2"/>
        <v>9.4166666666666661</v>
      </c>
      <c r="F196" s="12"/>
      <c r="G196" s="12"/>
      <c r="H196" s="13" t="s">
        <v>2</v>
      </c>
    </row>
    <row r="197" spans="1:8" ht="12" x14ac:dyDescent="0.25">
      <c r="A197" s="14" t="s">
        <v>323</v>
      </c>
      <c r="B197" s="9">
        <v>44936</v>
      </c>
      <c r="C197" s="10">
        <v>41512</v>
      </c>
      <c r="D197" s="10">
        <v>41512</v>
      </c>
      <c r="E197" s="11">
        <f t="shared" si="2"/>
        <v>9.4166666666666661</v>
      </c>
      <c r="F197" s="12"/>
      <c r="G197" s="12"/>
      <c r="H197" s="13" t="s">
        <v>324</v>
      </c>
    </row>
    <row r="198" spans="1:8" ht="12" x14ac:dyDescent="0.25">
      <c r="A198" s="14" t="s">
        <v>325</v>
      </c>
      <c r="B198" s="9">
        <v>44936</v>
      </c>
      <c r="C198" s="10">
        <v>41512</v>
      </c>
      <c r="D198" s="10">
        <v>41512</v>
      </c>
      <c r="E198" s="11">
        <f t="shared" ref="E198:E261" si="3">((YEAR(B198)-YEAR(D198))*12+MONTH(B198)-MONTH(D198))/12-F198-G198</f>
        <v>9.4166666666666661</v>
      </c>
      <c r="F198" s="12"/>
      <c r="G198" s="12"/>
      <c r="H198" s="13" t="s">
        <v>234</v>
      </c>
    </row>
    <row r="199" spans="1:8" ht="12" x14ac:dyDescent="0.25">
      <c r="A199" s="14" t="s">
        <v>326</v>
      </c>
      <c r="B199" s="9">
        <v>44936</v>
      </c>
      <c r="C199" s="10">
        <v>41512</v>
      </c>
      <c r="D199" s="10">
        <v>41512</v>
      </c>
      <c r="E199" s="11">
        <f t="shared" si="3"/>
        <v>9.4166666666666661</v>
      </c>
      <c r="F199" s="12"/>
      <c r="G199" s="12"/>
      <c r="H199" s="13" t="s">
        <v>327</v>
      </c>
    </row>
    <row r="200" spans="1:8" ht="12" x14ac:dyDescent="0.25">
      <c r="A200" s="14" t="s">
        <v>328</v>
      </c>
      <c r="B200" s="9">
        <v>44936</v>
      </c>
      <c r="C200" s="10">
        <v>41512</v>
      </c>
      <c r="D200" s="10">
        <v>41512</v>
      </c>
      <c r="E200" s="11">
        <f t="shared" si="3"/>
        <v>9.4166666666666661</v>
      </c>
      <c r="F200" s="12"/>
      <c r="G200" s="12"/>
      <c r="H200" s="13" t="s">
        <v>329</v>
      </c>
    </row>
    <row r="201" spans="1:8" ht="12" x14ac:dyDescent="0.25">
      <c r="A201" s="14" t="s">
        <v>330</v>
      </c>
      <c r="B201" s="9">
        <v>44936</v>
      </c>
      <c r="C201" s="10">
        <v>41512</v>
      </c>
      <c r="D201" s="10">
        <v>41512</v>
      </c>
      <c r="E201" s="11">
        <f t="shared" si="3"/>
        <v>9.4166666666666661</v>
      </c>
      <c r="F201" s="12"/>
      <c r="G201" s="12"/>
      <c r="H201" s="13" t="s">
        <v>2</v>
      </c>
    </row>
    <row r="202" spans="1:8" ht="12" x14ac:dyDescent="0.25">
      <c r="A202" s="14" t="s">
        <v>331</v>
      </c>
      <c r="B202" s="9">
        <v>44936</v>
      </c>
      <c r="C202" s="10">
        <v>41512</v>
      </c>
      <c r="D202" s="10">
        <v>41512</v>
      </c>
      <c r="E202" s="11">
        <f t="shared" si="3"/>
        <v>9.4166666666666661</v>
      </c>
      <c r="F202" s="12"/>
      <c r="G202" s="12"/>
      <c r="H202" s="13" t="s">
        <v>58</v>
      </c>
    </row>
    <row r="203" spans="1:8" ht="12" x14ac:dyDescent="0.25">
      <c r="A203" s="14" t="s">
        <v>332</v>
      </c>
      <c r="B203" s="9">
        <v>44936</v>
      </c>
      <c r="C203" s="10">
        <v>41512</v>
      </c>
      <c r="D203" s="10">
        <v>41512</v>
      </c>
      <c r="E203" s="11">
        <f t="shared" si="3"/>
        <v>9.4166666666666661</v>
      </c>
      <c r="F203" s="12"/>
      <c r="G203" s="12"/>
      <c r="H203" s="13" t="s">
        <v>333</v>
      </c>
    </row>
    <row r="204" spans="1:8" ht="12" x14ac:dyDescent="0.25">
      <c r="A204" s="14" t="s">
        <v>334</v>
      </c>
      <c r="B204" s="9">
        <v>44936</v>
      </c>
      <c r="C204" s="10">
        <v>41512</v>
      </c>
      <c r="D204" s="10">
        <v>41512</v>
      </c>
      <c r="E204" s="11">
        <f t="shared" si="3"/>
        <v>9.2166666666666668</v>
      </c>
      <c r="F204" s="12"/>
      <c r="G204" s="12">
        <f>0.2</f>
        <v>0.2</v>
      </c>
      <c r="H204" s="13" t="s">
        <v>19</v>
      </c>
    </row>
    <row r="205" spans="1:8" ht="12" x14ac:dyDescent="0.25">
      <c r="A205" s="14" t="s">
        <v>335</v>
      </c>
      <c r="B205" s="9">
        <v>44936</v>
      </c>
      <c r="C205" s="10">
        <v>41512</v>
      </c>
      <c r="D205" s="10">
        <v>41512</v>
      </c>
      <c r="E205" s="11">
        <f t="shared" si="3"/>
        <v>9.1166666666666654</v>
      </c>
      <c r="F205" s="12"/>
      <c r="G205" s="12">
        <f>0.1+0.2</f>
        <v>0.30000000000000004</v>
      </c>
      <c r="H205" s="13" t="s">
        <v>336</v>
      </c>
    </row>
    <row r="206" spans="1:8" ht="12" x14ac:dyDescent="0.25">
      <c r="A206" s="14" t="s">
        <v>337</v>
      </c>
      <c r="B206" s="9">
        <v>44936</v>
      </c>
      <c r="C206" s="10">
        <v>41148</v>
      </c>
      <c r="D206" s="10">
        <v>41148</v>
      </c>
      <c r="E206" s="11">
        <f t="shared" si="3"/>
        <v>9.0166666666666657</v>
      </c>
      <c r="F206" s="12"/>
      <c r="G206" s="12">
        <f>0.5+0.5+0.4</f>
        <v>1.4</v>
      </c>
      <c r="H206" s="13" t="s">
        <v>338</v>
      </c>
    </row>
    <row r="207" spans="1:8" ht="12" x14ac:dyDescent="0.25">
      <c r="A207" s="14" t="s">
        <v>339</v>
      </c>
      <c r="B207" s="9">
        <v>44936</v>
      </c>
      <c r="C207" s="10">
        <v>41512</v>
      </c>
      <c r="D207" s="10">
        <v>41512</v>
      </c>
      <c r="E207" s="11">
        <f t="shared" si="3"/>
        <v>9.0166666666666657</v>
      </c>
      <c r="F207" s="12"/>
      <c r="G207" s="12">
        <f>0.4</f>
        <v>0.4</v>
      </c>
      <c r="H207" s="13" t="s">
        <v>34</v>
      </c>
    </row>
    <row r="208" spans="1:8" ht="12" x14ac:dyDescent="0.25">
      <c r="A208" s="14" t="s">
        <v>340</v>
      </c>
      <c r="B208" s="9">
        <v>44936</v>
      </c>
      <c r="C208" s="10">
        <v>41512</v>
      </c>
      <c r="D208" s="10">
        <v>41512</v>
      </c>
      <c r="E208" s="11">
        <f t="shared" si="3"/>
        <v>8.8166666666666664</v>
      </c>
      <c r="F208" s="12"/>
      <c r="G208" s="12">
        <f>0.4+0.2</f>
        <v>0.60000000000000009</v>
      </c>
      <c r="H208" s="13" t="s">
        <v>341</v>
      </c>
    </row>
    <row r="209" spans="1:8" ht="12" x14ac:dyDescent="0.25">
      <c r="A209" s="14" t="s">
        <v>342</v>
      </c>
      <c r="B209" s="9">
        <v>44936</v>
      </c>
      <c r="C209" s="10">
        <v>41737</v>
      </c>
      <c r="D209" s="10">
        <v>41737</v>
      </c>
      <c r="E209" s="11">
        <f t="shared" si="3"/>
        <v>8.75</v>
      </c>
      <c r="F209" s="12"/>
      <c r="G209" s="12"/>
      <c r="H209" s="13" t="s">
        <v>36</v>
      </c>
    </row>
    <row r="210" spans="1:8" ht="12" x14ac:dyDescent="0.25">
      <c r="A210" s="14" t="s">
        <v>343</v>
      </c>
      <c r="B210" s="9">
        <v>44936</v>
      </c>
      <c r="C210" s="10">
        <v>41512</v>
      </c>
      <c r="D210" s="10">
        <v>41512</v>
      </c>
      <c r="E210" s="11">
        <f t="shared" si="3"/>
        <v>8.7166666666666668</v>
      </c>
      <c r="F210" s="12"/>
      <c r="G210" s="12">
        <f>0.5+0.2</f>
        <v>0.7</v>
      </c>
      <c r="H210" s="13" t="s">
        <v>189</v>
      </c>
    </row>
    <row r="211" spans="1:8" ht="12" x14ac:dyDescent="0.25">
      <c r="A211" s="14" t="s">
        <v>344</v>
      </c>
      <c r="B211" s="9">
        <v>44936</v>
      </c>
      <c r="C211" s="10">
        <v>41512</v>
      </c>
      <c r="D211" s="10">
        <v>41512</v>
      </c>
      <c r="E211" s="11">
        <f t="shared" si="3"/>
        <v>8.716666666666665</v>
      </c>
      <c r="F211" s="12">
        <v>0.3</v>
      </c>
      <c r="G211" s="12">
        <v>0.4</v>
      </c>
      <c r="H211" s="13" t="s">
        <v>48</v>
      </c>
    </row>
    <row r="212" spans="1:8" ht="12" x14ac:dyDescent="0.25">
      <c r="A212" s="14" t="s">
        <v>345</v>
      </c>
      <c r="B212" s="9">
        <v>44936</v>
      </c>
      <c r="C212" s="10">
        <v>41512</v>
      </c>
      <c r="D212" s="10">
        <v>41512</v>
      </c>
      <c r="E212" s="11">
        <f t="shared" si="3"/>
        <v>8.6166666666666654</v>
      </c>
      <c r="F212" s="12"/>
      <c r="G212" s="12">
        <f>0.4+0.4</f>
        <v>0.8</v>
      </c>
      <c r="H212" s="13" t="s">
        <v>346</v>
      </c>
    </row>
    <row r="213" spans="1:8" ht="12" x14ac:dyDescent="0.25">
      <c r="A213" s="14" t="s">
        <v>347</v>
      </c>
      <c r="B213" s="9">
        <v>44936</v>
      </c>
      <c r="C213" s="10">
        <v>41512</v>
      </c>
      <c r="D213" s="10">
        <v>41512</v>
      </c>
      <c r="E213" s="11">
        <f t="shared" si="3"/>
        <v>8.5166666666666657</v>
      </c>
      <c r="F213" s="12"/>
      <c r="G213" s="12">
        <f>0.5+0.4</f>
        <v>0.9</v>
      </c>
      <c r="H213" s="13" t="s">
        <v>348</v>
      </c>
    </row>
    <row r="214" spans="1:8" ht="12" x14ac:dyDescent="0.25">
      <c r="A214" s="14" t="s">
        <v>349</v>
      </c>
      <c r="B214" s="9">
        <v>44936</v>
      </c>
      <c r="C214" s="10">
        <v>41876</v>
      </c>
      <c r="D214" s="10">
        <v>41876</v>
      </c>
      <c r="E214" s="11">
        <f t="shared" si="3"/>
        <v>8.4166666666666661</v>
      </c>
      <c r="F214" s="12"/>
      <c r="G214" s="12"/>
      <c r="H214" s="13" t="s">
        <v>350</v>
      </c>
    </row>
    <row r="215" spans="1:8" ht="12" x14ac:dyDescent="0.25">
      <c r="A215" s="14" t="s">
        <v>351</v>
      </c>
      <c r="B215" s="9">
        <v>44936</v>
      </c>
      <c r="C215" s="10">
        <v>41876</v>
      </c>
      <c r="D215" s="10">
        <v>41876</v>
      </c>
      <c r="E215" s="11">
        <f t="shared" si="3"/>
        <v>8.4166666666666661</v>
      </c>
      <c r="F215" s="12"/>
      <c r="G215" s="12"/>
      <c r="H215" s="13" t="s">
        <v>327</v>
      </c>
    </row>
    <row r="216" spans="1:8" ht="12" x14ac:dyDescent="0.25">
      <c r="A216" s="14" t="s">
        <v>352</v>
      </c>
      <c r="B216" s="9">
        <v>44936</v>
      </c>
      <c r="C216" s="10">
        <v>41876</v>
      </c>
      <c r="D216" s="10">
        <v>41876</v>
      </c>
      <c r="E216" s="11">
        <f t="shared" si="3"/>
        <v>8.4166666666666661</v>
      </c>
      <c r="F216" s="12"/>
      <c r="G216" s="12"/>
      <c r="H216" s="13" t="s">
        <v>58</v>
      </c>
    </row>
    <row r="217" spans="1:8" ht="12" x14ac:dyDescent="0.25">
      <c r="A217" s="14" t="s">
        <v>353</v>
      </c>
      <c r="B217" s="9">
        <v>44936</v>
      </c>
      <c r="C217" s="10">
        <v>41876</v>
      </c>
      <c r="D217" s="10">
        <v>41876</v>
      </c>
      <c r="E217" s="11">
        <f t="shared" si="3"/>
        <v>8.4166666666666661</v>
      </c>
      <c r="F217" s="12"/>
      <c r="G217" s="12"/>
      <c r="H217" s="13" t="s">
        <v>2</v>
      </c>
    </row>
    <row r="218" spans="1:8" ht="12" x14ac:dyDescent="0.25">
      <c r="A218" s="14" t="s">
        <v>354</v>
      </c>
      <c r="B218" s="9">
        <v>44936</v>
      </c>
      <c r="C218" s="10">
        <v>41876</v>
      </c>
      <c r="D218" s="10">
        <v>41876</v>
      </c>
      <c r="E218" s="11">
        <f t="shared" si="3"/>
        <v>8.4166666666666661</v>
      </c>
      <c r="F218" s="12"/>
      <c r="G218" s="12"/>
      <c r="H218" s="13" t="s">
        <v>199</v>
      </c>
    </row>
    <row r="219" spans="1:8" ht="12" x14ac:dyDescent="0.25">
      <c r="A219" s="14" t="s">
        <v>355</v>
      </c>
      <c r="B219" s="9">
        <v>44936</v>
      </c>
      <c r="C219" s="10">
        <v>41876</v>
      </c>
      <c r="D219" s="10">
        <v>41876</v>
      </c>
      <c r="E219" s="11">
        <f t="shared" si="3"/>
        <v>8.4166666666666661</v>
      </c>
      <c r="F219" s="12"/>
      <c r="G219" s="12"/>
      <c r="H219" s="13" t="s">
        <v>356</v>
      </c>
    </row>
    <row r="220" spans="1:8" ht="12" x14ac:dyDescent="0.25">
      <c r="A220" s="14" t="s">
        <v>357</v>
      </c>
      <c r="B220" s="9">
        <v>44936</v>
      </c>
      <c r="C220" s="10">
        <v>41876</v>
      </c>
      <c r="D220" s="10">
        <v>41876</v>
      </c>
      <c r="E220" s="11">
        <f t="shared" si="3"/>
        <v>8.4166666666666661</v>
      </c>
      <c r="F220" s="12"/>
      <c r="G220" s="12"/>
      <c r="H220" s="13" t="s">
        <v>358</v>
      </c>
    </row>
    <row r="221" spans="1:8" ht="12" x14ac:dyDescent="0.25">
      <c r="A221" s="14" t="s">
        <v>359</v>
      </c>
      <c r="B221" s="9">
        <v>44936</v>
      </c>
      <c r="C221" s="10">
        <v>41876</v>
      </c>
      <c r="D221" s="10">
        <v>41876</v>
      </c>
      <c r="E221" s="11">
        <f t="shared" si="3"/>
        <v>8.4166666666666661</v>
      </c>
      <c r="F221" s="12"/>
      <c r="G221" s="12"/>
      <c r="H221" s="13" t="s">
        <v>360</v>
      </c>
    </row>
    <row r="222" spans="1:8" ht="12" x14ac:dyDescent="0.25">
      <c r="A222" s="14" t="s">
        <v>361</v>
      </c>
      <c r="B222" s="9">
        <v>44936</v>
      </c>
      <c r="C222" s="10">
        <v>41876</v>
      </c>
      <c r="D222" s="10">
        <v>41876</v>
      </c>
      <c r="E222" s="11">
        <f t="shared" si="3"/>
        <v>8.4166666666666661</v>
      </c>
      <c r="F222" s="12"/>
      <c r="G222" s="12"/>
      <c r="H222" s="13" t="s">
        <v>36</v>
      </c>
    </row>
    <row r="223" spans="1:8" ht="12" x14ac:dyDescent="0.25">
      <c r="A223" s="14" t="s">
        <v>362</v>
      </c>
      <c r="B223" s="9">
        <v>44936</v>
      </c>
      <c r="C223" s="10">
        <v>41876</v>
      </c>
      <c r="D223" s="10">
        <v>41876</v>
      </c>
      <c r="E223" s="11">
        <f t="shared" si="3"/>
        <v>8.4166666666666661</v>
      </c>
      <c r="F223" s="12"/>
      <c r="G223" s="12"/>
      <c r="H223" s="13" t="s">
        <v>19</v>
      </c>
    </row>
    <row r="224" spans="1:8" ht="12" x14ac:dyDescent="0.25">
      <c r="A224" s="14" t="s">
        <v>363</v>
      </c>
      <c r="B224" s="9">
        <v>44936</v>
      </c>
      <c r="C224" s="10">
        <v>41876</v>
      </c>
      <c r="D224" s="10">
        <v>41876</v>
      </c>
      <c r="E224" s="11">
        <f t="shared" si="3"/>
        <v>8.4166666666666661</v>
      </c>
      <c r="F224" s="12"/>
      <c r="G224" s="12"/>
      <c r="H224" s="13" t="s">
        <v>364</v>
      </c>
    </row>
    <row r="225" spans="1:8" ht="12" x14ac:dyDescent="0.25">
      <c r="A225" s="14" t="s">
        <v>365</v>
      </c>
      <c r="B225" s="9">
        <v>44936</v>
      </c>
      <c r="C225" s="10">
        <v>41876</v>
      </c>
      <c r="D225" s="10">
        <v>41876</v>
      </c>
      <c r="E225" s="11">
        <f t="shared" si="3"/>
        <v>8.4166666666666661</v>
      </c>
      <c r="F225" s="12"/>
      <c r="G225" s="12"/>
      <c r="H225" s="13" t="s">
        <v>366</v>
      </c>
    </row>
    <row r="226" spans="1:8" ht="12" x14ac:dyDescent="0.25">
      <c r="A226" s="14" t="s">
        <v>367</v>
      </c>
      <c r="B226" s="9">
        <v>44936</v>
      </c>
      <c r="C226" s="10">
        <v>41876</v>
      </c>
      <c r="D226" s="10">
        <v>41876</v>
      </c>
      <c r="E226" s="11">
        <f t="shared" si="3"/>
        <v>8.4166666666666661</v>
      </c>
      <c r="F226" s="12"/>
      <c r="G226" s="12"/>
      <c r="H226" s="13" t="s">
        <v>58</v>
      </c>
    </row>
    <row r="227" spans="1:8" ht="12" x14ac:dyDescent="0.25">
      <c r="A227" s="14" t="s">
        <v>368</v>
      </c>
      <c r="B227" s="9">
        <v>44936</v>
      </c>
      <c r="C227" s="10">
        <v>41876</v>
      </c>
      <c r="D227" s="10">
        <v>41876</v>
      </c>
      <c r="E227" s="11">
        <f t="shared" si="3"/>
        <v>8.4166666666666661</v>
      </c>
      <c r="F227" s="12"/>
      <c r="G227" s="12"/>
      <c r="H227" s="13" t="s">
        <v>42</v>
      </c>
    </row>
    <row r="228" spans="1:8" ht="12" x14ac:dyDescent="0.25">
      <c r="A228" s="14" t="s">
        <v>369</v>
      </c>
      <c r="B228" s="9">
        <v>44936</v>
      </c>
      <c r="C228" s="10">
        <v>41876</v>
      </c>
      <c r="D228" s="10">
        <v>41876</v>
      </c>
      <c r="E228" s="11">
        <f t="shared" si="3"/>
        <v>8.4166666666666661</v>
      </c>
      <c r="F228" s="12"/>
      <c r="G228" s="12"/>
      <c r="H228" s="13" t="s">
        <v>370</v>
      </c>
    </row>
    <row r="229" spans="1:8" ht="12" x14ac:dyDescent="0.25">
      <c r="A229" s="14" t="s">
        <v>371</v>
      </c>
      <c r="B229" s="9">
        <v>44936</v>
      </c>
      <c r="C229" s="10">
        <v>41876</v>
      </c>
      <c r="D229" s="10">
        <v>41876</v>
      </c>
      <c r="E229" s="11">
        <f t="shared" si="3"/>
        <v>8.2166666666666668</v>
      </c>
      <c r="F229" s="12"/>
      <c r="G229" s="12">
        <f>0.2</f>
        <v>0.2</v>
      </c>
      <c r="H229" s="13" t="s">
        <v>176</v>
      </c>
    </row>
    <row r="230" spans="1:8" ht="12" x14ac:dyDescent="0.25">
      <c r="A230" s="14" t="s">
        <v>372</v>
      </c>
      <c r="B230" s="9">
        <v>44936</v>
      </c>
      <c r="C230" s="10">
        <v>41876</v>
      </c>
      <c r="D230" s="10">
        <v>41876</v>
      </c>
      <c r="E230" s="11">
        <f t="shared" si="3"/>
        <v>8.0166666666666657</v>
      </c>
      <c r="F230" s="12"/>
      <c r="G230" s="12">
        <f>0.4</f>
        <v>0.4</v>
      </c>
      <c r="H230" s="13" t="s">
        <v>373</v>
      </c>
    </row>
    <row r="231" spans="1:8" ht="12" x14ac:dyDescent="0.25">
      <c r="A231" s="14" t="s">
        <v>374</v>
      </c>
      <c r="B231" s="9">
        <v>44936</v>
      </c>
      <c r="C231" s="10">
        <v>41148</v>
      </c>
      <c r="D231" s="10">
        <v>41148</v>
      </c>
      <c r="E231" s="11">
        <f t="shared" si="3"/>
        <v>7.9166666666666661</v>
      </c>
      <c r="F231" s="12"/>
      <c r="G231" s="12">
        <f>0.5+0.5+0.5+0.5+0.5</f>
        <v>2.5</v>
      </c>
      <c r="H231" s="13" t="s">
        <v>215</v>
      </c>
    </row>
    <row r="232" spans="1:8" ht="12" x14ac:dyDescent="0.25">
      <c r="A232" s="14" t="s">
        <v>375</v>
      </c>
      <c r="B232" s="9">
        <v>44936</v>
      </c>
      <c r="C232" s="10">
        <v>41512</v>
      </c>
      <c r="D232" s="10">
        <v>41512</v>
      </c>
      <c r="E232" s="11">
        <f t="shared" si="3"/>
        <v>7.8166666666666664</v>
      </c>
      <c r="F232" s="12"/>
      <c r="G232" s="12">
        <f>0.5+0.5+0.2+0.2+0.2</f>
        <v>1.5999999999999999</v>
      </c>
      <c r="H232" s="13" t="s">
        <v>376</v>
      </c>
    </row>
    <row r="233" spans="1:8" ht="12" x14ac:dyDescent="0.25">
      <c r="A233" s="14" t="s">
        <v>377</v>
      </c>
      <c r="B233" s="9">
        <v>44936</v>
      </c>
      <c r="C233" s="10">
        <v>42243</v>
      </c>
      <c r="D233" s="10">
        <v>42243</v>
      </c>
      <c r="E233" s="11">
        <f t="shared" si="3"/>
        <v>7.416666666666667</v>
      </c>
      <c r="F233" s="12"/>
      <c r="G233" s="12"/>
      <c r="H233" s="13" t="s">
        <v>2</v>
      </c>
    </row>
    <row r="234" spans="1:8" ht="12" x14ac:dyDescent="0.25">
      <c r="A234" s="14" t="s">
        <v>378</v>
      </c>
      <c r="B234" s="9">
        <v>44936</v>
      </c>
      <c r="C234" s="10">
        <v>42243</v>
      </c>
      <c r="D234" s="10">
        <v>42243</v>
      </c>
      <c r="E234" s="11">
        <f t="shared" si="3"/>
        <v>7.416666666666667</v>
      </c>
      <c r="F234" s="12"/>
      <c r="G234" s="12"/>
      <c r="H234" s="13" t="s">
        <v>333</v>
      </c>
    </row>
    <row r="235" spans="1:8" ht="12" x14ac:dyDescent="0.25">
      <c r="A235" s="14" t="s">
        <v>379</v>
      </c>
      <c r="B235" s="9">
        <v>44936</v>
      </c>
      <c r="C235" s="10">
        <v>42243</v>
      </c>
      <c r="D235" s="10">
        <v>42243</v>
      </c>
      <c r="E235" s="11">
        <f t="shared" si="3"/>
        <v>7.416666666666667</v>
      </c>
      <c r="F235" s="12"/>
      <c r="G235" s="12"/>
      <c r="H235" s="13" t="s">
        <v>42</v>
      </c>
    </row>
    <row r="236" spans="1:8" ht="12" x14ac:dyDescent="0.25">
      <c r="A236" s="14" t="s">
        <v>380</v>
      </c>
      <c r="B236" s="9">
        <v>44936</v>
      </c>
      <c r="C236" s="10">
        <v>42243</v>
      </c>
      <c r="D236" s="10">
        <v>42243</v>
      </c>
      <c r="E236" s="11">
        <f t="shared" si="3"/>
        <v>7.416666666666667</v>
      </c>
      <c r="F236" s="12"/>
      <c r="G236" s="12"/>
      <c r="H236" s="13" t="s">
        <v>381</v>
      </c>
    </row>
    <row r="237" spans="1:8" ht="12" x14ac:dyDescent="0.25">
      <c r="A237" s="14" t="s">
        <v>382</v>
      </c>
      <c r="B237" s="9">
        <v>44936</v>
      </c>
      <c r="C237" s="10">
        <v>42243</v>
      </c>
      <c r="D237" s="10">
        <v>42243</v>
      </c>
      <c r="E237" s="11">
        <f t="shared" si="3"/>
        <v>7.416666666666667</v>
      </c>
      <c r="F237" s="12"/>
      <c r="G237" s="12"/>
      <c r="H237" s="13" t="s">
        <v>383</v>
      </c>
    </row>
    <row r="238" spans="1:8" ht="12" x14ac:dyDescent="0.25">
      <c r="A238" s="14" t="s">
        <v>384</v>
      </c>
      <c r="B238" s="9">
        <v>44936</v>
      </c>
      <c r="C238" s="10">
        <v>42243</v>
      </c>
      <c r="D238" s="10">
        <v>42243</v>
      </c>
      <c r="E238" s="11">
        <f t="shared" si="3"/>
        <v>7.416666666666667</v>
      </c>
      <c r="F238" s="12"/>
      <c r="G238" s="12"/>
      <c r="H238" s="13" t="s">
        <v>158</v>
      </c>
    </row>
    <row r="239" spans="1:8" ht="12" x14ac:dyDescent="0.25">
      <c r="A239" s="14" t="s">
        <v>385</v>
      </c>
      <c r="B239" s="9">
        <v>44936</v>
      </c>
      <c r="C239" s="10">
        <v>42243</v>
      </c>
      <c r="D239" s="10">
        <v>42243</v>
      </c>
      <c r="E239" s="11">
        <f t="shared" si="3"/>
        <v>7.416666666666667</v>
      </c>
      <c r="F239" s="11"/>
      <c r="G239" s="12"/>
      <c r="H239" s="13" t="s">
        <v>42</v>
      </c>
    </row>
    <row r="240" spans="1:8" ht="12" x14ac:dyDescent="0.25">
      <c r="A240" s="14" t="s">
        <v>386</v>
      </c>
      <c r="B240" s="9">
        <v>44936</v>
      </c>
      <c r="C240" s="10">
        <v>42243</v>
      </c>
      <c r="D240" s="10">
        <v>42243</v>
      </c>
      <c r="E240" s="11">
        <f t="shared" si="3"/>
        <v>7.416666666666667</v>
      </c>
      <c r="F240" s="12"/>
      <c r="G240" s="12"/>
      <c r="H240" s="13" t="s">
        <v>387</v>
      </c>
    </row>
    <row r="241" spans="1:8" ht="12" x14ac:dyDescent="0.25">
      <c r="A241" s="14" t="s">
        <v>388</v>
      </c>
      <c r="B241" s="9">
        <v>44936</v>
      </c>
      <c r="C241" s="10">
        <v>42243</v>
      </c>
      <c r="D241" s="10">
        <v>42243</v>
      </c>
      <c r="E241" s="11">
        <f t="shared" si="3"/>
        <v>7.416666666666667</v>
      </c>
      <c r="F241" s="12"/>
      <c r="G241" s="12"/>
      <c r="H241" s="13" t="s">
        <v>189</v>
      </c>
    </row>
    <row r="242" spans="1:8" ht="12" x14ac:dyDescent="0.25">
      <c r="A242" s="14" t="s">
        <v>389</v>
      </c>
      <c r="B242" s="9">
        <v>44936</v>
      </c>
      <c r="C242" s="10">
        <v>42243</v>
      </c>
      <c r="D242" s="10">
        <v>42243</v>
      </c>
      <c r="E242" s="11">
        <f t="shared" si="3"/>
        <v>7.416666666666667</v>
      </c>
      <c r="F242" s="12"/>
      <c r="G242" s="12"/>
      <c r="H242" s="13" t="s">
        <v>390</v>
      </c>
    </row>
    <row r="243" spans="1:8" ht="12" x14ac:dyDescent="0.25">
      <c r="A243" s="14" t="s">
        <v>391</v>
      </c>
      <c r="B243" s="9">
        <v>44936</v>
      </c>
      <c r="C243" s="10">
        <v>42243</v>
      </c>
      <c r="D243" s="10">
        <v>42243</v>
      </c>
      <c r="E243" s="11">
        <f t="shared" si="3"/>
        <v>7.416666666666667</v>
      </c>
      <c r="F243" s="12"/>
      <c r="G243" s="12"/>
      <c r="H243" s="13" t="s">
        <v>42</v>
      </c>
    </row>
    <row r="244" spans="1:8" ht="12" x14ac:dyDescent="0.25">
      <c r="A244" s="14" t="s">
        <v>392</v>
      </c>
      <c r="B244" s="9">
        <v>44936</v>
      </c>
      <c r="C244" s="10">
        <v>42243</v>
      </c>
      <c r="D244" s="10">
        <v>42243</v>
      </c>
      <c r="E244" s="11">
        <f t="shared" si="3"/>
        <v>7.416666666666667</v>
      </c>
      <c r="F244" s="12"/>
      <c r="G244" s="12"/>
      <c r="H244" s="13" t="s">
        <v>19</v>
      </c>
    </row>
    <row r="245" spans="1:8" ht="12" x14ac:dyDescent="0.25">
      <c r="A245" s="14" t="s">
        <v>393</v>
      </c>
      <c r="B245" s="9">
        <v>44936</v>
      </c>
      <c r="C245" s="10">
        <v>42243</v>
      </c>
      <c r="D245" s="10">
        <v>42243</v>
      </c>
      <c r="E245" s="11">
        <f t="shared" si="3"/>
        <v>7.416666666666667</v>
      </c>
      <c r="F245" s="12"/>
      <c r="G245" s="12"/>
      <c r="H245" s="13" t="s">
        <v>2</v>
      </c>
    </row>
    <row r="246" spans="1:8" ht="12" x14ac:dyDescent="0.25">
      <c r="A246" s="14" t="s">
        <v>394</v>
      </c>
      <c r="B246" s="9">
        <v>44936</v>
      </c>
      <c r="C246" s="10">
        <v>42243</v>
      </c>
      <c r="D246" s="10">
        <v>42243</v>
      </c>
      <c r="E246" s="11">
        <f t="shared" si="3"/>
        <v>7.416666666666667</v>
      </c>
      <c r="F246" s="12"/>
      <c r="G246" s="12"/>
      <c r="H246" s="13" t="s">
        <v>395</v>
      </c>
    </row>
    <row r="247" spans="1:8" ht="12" x14ac:dyDescent="0.25">
      <c r="A247" s="15" t="s">
        <v>396</v>
      </c>
      <c r="B247" s="9">
        <v>44936</v>
      </c>
      <c r="C247" s="16">
        <v>42243</v>
      </c>
      <c r="D247" s="16">
        <v>42243</v>
      </c>
      <c r="E247" s="17">
        <f t="shared" si="3"/>
        <v>7.416666666666667</v>
      </c>
      <c r="F247" s="18"/>
      <c r="G247" s="18"/>
      <c r="H247" s="19" t="s">
        <v>19</v>
      </c>
    </row>
    <row r="248" spans="1:8" ht="12" x14ac:dyDescent="0.25">
      <c r="A248" s="14" t="s">
        <v>397</v>
      </c>
      <c r="B248" s="9">
        <v>44936</v>
      </c>
      <c r="C248" s="10">
        <v>42611</v>
      </c>
      <c r="D248" s="10">
        <v>42611</v>
      </c>
      <c r="E248" s="11">
        <f t="shared" si="3"/>
        <v>6.416666666666667</v>
      </c>
      <c r="F248" s="12"/>
      <c r="G248" s="12"/>
      <c r="H248" s="13" t="s">
        <v>30</v>
      </c>
    </row>
    <row r="249" spans="1:8" ht="12" x14ac:dyDescent="0.25">
      <c r="A249" s="14" t="s">
        <v>398</v>
      </c>
      <c r="B249" s="9">
        <v>44936</v>
      </c>
      <c r="C249" s="10">
        <v>42611</v>
      </c>
      <c r="D249" s="10">
        <v>42611</v>
      </c>
      <c r="E249" s="11">
        <f t="shared" si="3"/>
        <v>6.416666666666667</v>
      </c>
      <c r="F249" s="12"/>
      <c r="G249" s="12"/>
      <c r="H249" s="13" t="s">
        <v>58</v>
      </c>
    </row>
    <row r="250" spans="1:8" ht="12" x14ac:dyDescent="0.25">
      <c r="A250" s="14" t="s">
        <v>399</v>
      </c>
      <c r="B250" s="9">
        <v>44936</v>
      </c>
      <c r="C250" s="10">
        <v>42611</v>
      </c>
      <c r="D250" s="10">
        <v>42611</v>
      </c>
      <c r="E250" s="11">
        <f t="shared" si="3"/>
        <v>6.416666666666667</v>
      </c>
      <c r="F250" s="12"/>
      <c r="G250" s="12"/>
      <c r="H250" s="13" t="s">
        <v>400</v>
      </c>
    </row>
    <row r="251" spans="1:8" ht="12" x14ac:dyDescent="0.25">
      <c r="A251" s="14" t="s">
        <v>401</v>
      </c>
      <c r="B251" s="9">
        <v>44936</v>
      </c>
      <c r="C251" s="10">
        <v>42611</v>
      </c>
      <c r="D251" s="10">
        <v>42611</v>
      </c>
      <c r="E251" s="11">
        <f t="shared" si="3"/>
        <v>6.416666666666667</v>
      </c>
      <c r="F251" s="12"/>
      <c r="G251" s="12"/>
      <c r="H251" s="13" t="s">
        <v>36</v>
      </c>
    </row>
    <row r="252" spans="1:8" ht="12" x14ac:dyDescent="0.25">
      <c r="A252" s="14" t="s">
        <v>402</v>
      </c>
      <c r="B252" s="9">
        <v>44936</v>
      </c>
      <c r="C252" s="10">
        <v>42611</v>
      </c>
      <c r="D252" s="10">
        <v>42611</v>
      </c>
      <c r="E252" s="11">
        <f t="shared" si="3"/>
        <v>6.416666666666667</v>
      </c>
      <c r="F252" s="12"/>
      <c r="G252" s="12"/>
      <c r="H252" s="13" t="s">
        <v>403</v>
      </c>
    </row>
    <row r="253" spans="1:8" ht="12" x14ac:dyDescent="0.25">
      <c r="A253" s="14" t="s">
        <v>404</v>
      </c>
      <c r="B253" s="9">
        <v>44936</v>
      </c>
      <c r="C253" s="10">
        <v>42611</v>
      </c>
      <c r="D253" s="10">
        <v>42611</v>
      </c>
      <c r="E253" s="11">
        <f t="shared" si="3"/>
        <v>6.416666666666667</v>
      </c>
      <c r="F253" s="12"/>
      <c r="G253" s="12"/>
      <c r="H253" s="13" t="s">
        <v>161</v>
      </c>
    </row>
    <row r="254" spans="1:8" ht="12" x14ac:dyDescent="0.25">
      <c r="A254" s="14" t="s">
        <v>405</v>
      </c>
      <c r="B254" s="9">
        <v>44936</v>
      </c>
      <c r="C254" s="10">
        <v>42611</v>
      </c>
      <c r="D254" s="10">
        <v>42611</v>
      </c>
      <c r="E254" s="11">
        <f t="shared" si="3"/>
        <v>6.416666666666667</v>
      </c>
      <c r="F254" s="12"/>
      <c r="G254" s="12"/>
      <c r="H254" s="13" t="s">
        <v>2</v>
      </c>
    </row>
    <row r="255" spans="1:8" ht="12" x14ac:dyDescent="0.25">
      <c r="A255" s="14" t="s">
        <v>406</v>
      </c>
      <c r="B255" s="9">
        <v>44936</v>
      </c>
      <c r="C255" s="10">
        <v>42611</v>
      </c>
      <c r="D255" s="10">
        <v>42611</v>
      </c>
      <c r="E255" s="11">
        <f t="shared" si="3"/>
        <v>6.416666666666667</v>
      </c>
      <c r="F255" s="12"/>
      <c r="G255" s="12"/>
      <c r="H255" s="13" t="s">
        <v>30</v>
      </c>
    </row>
    <row r="256" spans="1:8" ht="12" x14ac:dyDescent="0.25">
      <c r="A256" s="14" t="s">
        <v>407</v>
      </c>
      <c r="B256" s="9">
        <v>44936</v>
      </c>
      <c r="C256" s="10">
        <v>42611</v>
      </c>
      <c r="D256" s="10">
        <v>42611</v>
      </c>
      <c r="E256" s="11">
        <f t="shared" si="3"/>
        <v>6.416666666666667</v>
      </c>
      <c r="F256" s="12"/>
      <c r="G256" s="12"/>
      <c r="H256" s="13" t="s">
        <v>408</v>
      </c>
    </row>
    <row r="257" spans="1:8" ht="12" x14ac:dyDescent="0.25">
      <c r="A257" s="14" t="s">
        <v>409</v>
      </c>
      <c r="B257" s="9">
        <v>44936</v>
      </c>
      <c r="C257" s="10">
        <v>42611</v>
      </c>
      <c r="D257" s="10">
        <v>42611</v>
      </c>
      <c r="E257" s="11">
        <f t="shared" si="3"/>
        <v>6.416666666666667</v>
      </c>
      <c r="F257" s="12"/>
      <c r="G257" s="12"/>
      <c r="H257" s="13" t="s">
        <v>58</v>
      </c>
    </row>
    <row r="258" spans="1:8" ht="12" x14ac:dyDescent="0.25">
      <c r="A258" s="14" t="s">
        <v>410</v>
      </c>
      <c r="B258" s="9">
        <v>44936</v>
      </c>
      <c r="C258" s="10">
        <v>42611</v>
      </c>
      <c r="D258" s="10">
        <v>42611</v>
      </c>
      <c r="E258" s="11">
        <f t="shared" si="3"/>
        <v>6.416666666666667</v>
      </c>
      <c r="F258" s="12"/>
      <c r="G258" s="12"/>
      <c r="H258" s="13" t="s">
        <v>58</v>
      </c>
    </row>
    <row r="259" spans="1:8" ht="12" x14ac:dyDescent="0.25">
      <c r="A259" s="14" t="s">
        <v>411</v>
      </c>
      <c r="B259" s="9">
        <v>44936</v>
      </c>
      <c r="C259" s="10">
        <v>42611</v>
      </c>
      <c r="D259" s="10">
        <v>42611</v>
      </c>
      <c r="E259" s="11">
        <f t="shared" si="3"/>
        <v>6.416666666666667</v>
      </c>
      <c r="F259" s="12"/>
      <c r="G259" s="12"/>
      <c r="H259" s="13" t="s">
        <v>58</v>
      </c>
    </row>
    <row r="260" spans="1:8" ht="12" x14ac:dyDescent="0.25">
      <c r="A260" s="14" t="s">
        <v>412</v>
      </c>
      <c r="B260" s="9">
        <v>44936</v>
      </c>
      <c r="C260" s="10">
        <v>42642</v>
      </c>
      <c r="D260" s="10">
        <v>42642</v>
      </c>
      <c r="E260" s="11">
        <f t="shared" si="3"/>
        <v>6.333333333333333</v>
      </c>
      <c r="F260" s="12"/>
      <c r="G260" s="12"/>
      <c r="H260" s="13" t="s">
        <v>2</v>
      </c>
    </row>
    <row r="261" spans="1:8" ht="12" x14ac:dyDescent="0.25">
      <c r="A261" s="14" t="s">
        <v>413</v>
      </c>
      <c r="B261" s="9">
        <v>44936</v>
      </c>
      <c r="C261" s="10">
        <v>42646</v>
      </c>
      <c r="D261" s="10">
        <v>42646</v>
      </c>
      <c r="E261" s="11">
        <f t="shared" si="3"/>
        <v>6.25</v>
      </c>
      <c r="F261" s="12"/>
      <c r="G261" s="12"/>
      <c r="H261" s="13" t="s">
        <v>373</v>
      </c>
    </row>
    <row r="262" spans="1:8" ht="12" x14ac:dyDescent="0.25">
      <c r="A262" s="14" t="s">
        <v>414</v>
      </c>
      <c r="B262" s="9">
        <v>44936</v>
      </c>
      <c r="C262" s="10">
        <v>42660</v>
      </c>
      <c r="D262" s="10">
        <v>42660</v>
      </c>
      <c r="E262" s="11">
        <f t="shared" ref="E262:E290" si="4">((YEAR(B262)-YEAR(D262))*12+MONTH(B262)-MONTH(D262))/12-F262-G262</f>
        <v>6.25</v>
      </c>
      <c r="F262" s="12"/>
      <c r="G262" s="12"/>
      <c r="H262" s="13" t="s">
        <v>36</v>
      </c>
    </row>
    <row r="263" spans="1:8" ht="12" x14ac:dyDescent="0.25">
      <c r="A263" s="14" t="s">
        <v>415</v>
      </c>
      <c r="B263" s="9">
        <v>44936</v>
      </c>
      <c r="C263" s="10">
        <v>42611</v>
      </c>
      <c r="D263" s="10">
        <v>42611</v>
      </c>
      <c r="E263" s="11">
        <f t="shared" si="4"/>
        <v>6.1166666666666671</v>
      </c>
      <c r="F263" s="12"/>
      <c r="G263" s="12">
        <f>0.3</f>
        <v>0.3</v>
      </c>
      <c r="H263" s="13" t="s">
        <v>176</v>
      </c>
    </row>
    <row r="264" spans="1:8" ht="12" x14ac:dyDescent="0.25">
      <c r="A264" s="14" t="s">
        <v>416</v>
      </c>
      <c r="B264" s="9">
        <v>44936</v>
      </c>
      <c r="C264" s="10">
        <v>42738</v>
      </c>
      <c r="D264" s="10">
        <v>42738</v>
      </c>
      <c r="E264" s="11">
        <f t="shared" si="4"/>
        <v>6</v>
      </c>
      <c r="F264" s="12"/>
      <c r="G264" s="12"/>
      <c r="H264" s="13" t="s">
        <v>417</v>
      </c>
    </row>
    <row r="265" spans="1:8" ht="12" x14ac:dyDescent="0.25">
      <c r="A265" s="14" t="s">
        <v>418</v>
      </c>
      <c r="B265" s="9">
        <v>44936</v>
      </c>
      <c r="C265" s="10">
        <v>42611</v>
      </c>
      <c r="D265" s="10">
        <v>42611</v>
      </c>
      <c r="E265" s="11">
        <f t="shared" si="4"/>
        <v>5.916666666666667</v>
      </c>
      <c r="F265" s="12"/>
      <c r="G265" s="12">
        <v>0.5</v>
      </c>
      <c r="H265" s="13" t="s">
        <v>373</v>
      </c>
    </row>
    <row r="266" spans="1:8" ht="12" x14ac:dyDescent="0.25">
      <c r="A266" s="14" t="s">
        <v>419</v>
      </c>
      <c r="B266" s="9">
        <v>44936</v>
      </c>
      <c r="C266" s="10">
        <v>42243</v>
      </c>
      <c r="D266" s="10">
        <v>42243</v>
      </c>
      <c r="E266" s="11">
        <f t="shared" si="4"/>
        <v>5.7166666666666668</v>
      </c>
      <c r="F266" s="12"/>
      <c r="G266" s="12">
        <f>0.6+0.6+0.5</f>
        <v>1.7</v>
      </c>
      <c r="H266" s="13" t="s">
        <v>327</v>
      </c>
    </row>
    <row r="267" spans="1:8" ht="12" x14ac:dyDescent="0.25">
      <c r="A267" s="14" t="s">
        <v>420</v>
      </c>
      <c r="B267" s="9">
        <v>44936</v>
      </c>
      <c r="C267" s="10">
        <v>42975</v>
      </c>
      <c r="D267" s="10">
        <v>42975</v>
      </c>
      <c r="E267" s="11">
        <f t="shared" si="4"/>
        <v>5.416666666666667</v>
      </c>
      <c r="F267" s="12"/>
      <c r="G267" s="12"/>
      <c r="H267" s="13" t="s">
        <v>58</v>
      </c>
    </row>
    <row r="268" spans="1:8" ht="12" x14ac:dyDescent="0.25">
      <c r="A268" s="14" t="s">
        <v>421</v>
      </c>
      <c r="B268" s="9">
        <v>44936</v>
      </c>
      <c r="C268" s="10">
        <v>42975</v>
      </c>
      <c r="D268" s="10">
        <v>42975</v>
      </c>
      <c r="E268" s="11">
        <f t="shared" si="4"/>
        <v>5.416666666666667</v>
      </c>
      <c r="F268" s="12"/>
      <c r="G268" s="12"/>
      <c r="H268" s="13" t="s">
        <v>36</v>
      </c>
    </row>
    <row r="269" spans="1:8" ht="12" x14ac:dyDescent="0.25">
      <c r="A269" s="14" t="s">
        <v>422</v>
      </c>
      <c r="B269" s="9">
        <v>44936</v>
      </c>
      <c r="C269" s="10">
        <v>42975</v>
      </c>
      <c r="D269" s="10">
        <v>42975</v>
      </c>
      <c r="E269" s="11">
        <f t="shared" si="4"/>
        <v>5.416666666666667</v>
      </c>
      <c r="F269" s="12"/>
      <c r="G269" s="12"/>
      <c r="H269" s="13" t="s">
        <v>223</v>
      </c>
    </row>
    <row r="270" spans="1:8" ht="12" x14ac:dyDescent="0.25">
      <c r="A270" s="14" t="s">
        <v>423</v>
      </c>
      <c r="B270" s="9">
        <v>44936</v>
      </c>
      <c r="C270" s="10">
        <v>42975</v>
      </c>
      <c r="D270" s="10">
        <v>42975</v>
      </c>
      <c r="E270" s="11">
        <f t="shared" si="4"/>
        <v>5.416666666666667</v>
      </c>
      <c r="F270" s="12"/>
      <c r="G270" s="12"/>
      <c r="H270" s="13" t="s">
        <v>161</v>
      </c>
    </row>
    <row r="271" spans="1:8" ht="12" x14ac:dyDescent="0.25">
      <c r="A271" s="14" t="s">
        <v>424</v>
      </c>
      <c r="B271" s="9">
        <v>44936</v>
      </c>
      <c r="C271" s="10">
        <v>42975</v>
      </c>
      <c r="D271" s="10">
        <v>42975</v>
      </c>
      <c r="E271" s="11">
        <f t="shared" si="4"/>
        <v>5.416666666666667</v>
      </c>
      <c r="F271" s="12"/>
      <c r="G271" s="12"/>
      <c r="H271" s="13" t="s">
        <v>149</v>
      </c>
    </row>
    <row r="272" spans="1:8" ht="12" x14ac:dyDescent="0.25">
      <c r="A272" s="14" t="s">
        <v>425</v>
      </c>
      <c r="B272" s="9">
        <v>44936</v>
      </c>
      <c r="C272" s="10">
        <v>42975</v>
      </c>
      <c r="D272" s="10">
        <v>42975</v>
      </c>
      <c r="E272" s="11">
        <f t="shared" si="4"/>
        <v>5.416666666666667</v>
      </c>
      <c r="F272" s="12"/>
      <c r="G272" s="12"/>
      <c r="H272" s="13" t="s">
        <v>426</v>
      </c>
    </row>
    <row r="273" spans="1:8" ht="12" x14ac:dyDescent="0.25">
      <c r="A273" s="14" t="s">
        <v>427</v>
      </c>
      <c r="B273" s="9">
        <v>44936</v>
      </c>
      <c r="C273" s="10">
        <v>42975</v>
      </c>
      <c r="D273" s="10">
        <v>42975</v>
      </c>
      <c r="E273" s="11">
        <f t="shared" si="4"/>
        <v>5.416666666666667</v>
      </c>
      <c r="F273" s="12"/>
      <c r="G273" s="12"/>
      <c r="H273" s="13" t="s">
        <v>428</v>
      </c>
    </row>
    <row r="274" spans="1:8" ht="12" x14ac:dyDescent="0.25">
      <c r="A274" s="14" t="s">
        <v>429</v>
      </c>
      <c r="B274" s="9">
        <v>44936</v>
      </c>
      <c r="C274" s="10">
        <v>42975</v>
      </c>
      <c r="D274" s="10">
        <v>42975</v>
      </c>
      <c r="E274" s="11">
        <f t="shared" si="4"/>
        <v>5.416666666666667</v>
      </c>
      <c r="F274" s="12"/>
      <c r="G274" s="12"/>
      <c r="H274" s="13" t="s">
        <v>2</v>
      </c>
    </row>
    <row r="275" spans="1:8" ht="12" x14ac:dyDescent="0.25">
      <c r="A275" s="14" t="s">
        <v>430</v>
      </c>
      <c r="B275" s="9">
        <v>44936</v>
      </c>
      <c r="C275" s="10">
        <v>42975</v>
      </c>
      <c r="D275" s="10">
        <v>42975</v>
      </c>
      <c r="E275" s="11">
        <f t="shared" si="4"/>
        <v>5.416666666666667</v>
      </c>
      <c r="F275" s="12"/>
      <c r="G275" s="12"/>
      <c r="H275" s="13" t="s">
        <v>30</v>
      </c>
    </row>
    <row r="276" spans="1:8" ht="12" x14ac:dyDescent="0.25">
      <c r="A276" s="14" t="s">
        <v>431</v>
      </c>
      <c r="B276" s="9">
        <v>44936</v>
      </c>
      <c r="C276" s="10">
        <v>42975</v>
      </c>
      <c r="D276" s="10">
        <v>42975</v>
      </c>
      <c r="E276" s="11">
        <f t="shared" si="4"/>
        <v>5.416666666666667</v>
      </c>
      <c r="F276" s="12"/>
      <c r="G276" s="12"/>
      <c r="H276" s="13" t="s">
        <v>58</v>
      </c>
    </row>
    <row r="277" spans="1:8" ht="12" x14ac:dyDescent="0.25">
      <c r="A277" s="14" t="s">
        <v>432</v>
      </c>
      <c r="B277" s="9">
        <v>44936</v>
      </c>
      <c r="C277" s="10">
        <v>42975</v>
      </c>
      <c r="D277" s="10">
        <v>42975</v>
      </c>
      <c r="E277" s="11">
        <f t="shared" si="4"/>
        <v>5.416666666666667</v>
      </c>
      <c r="F277" s="12"/>
      <c r="G277" s="12"/>
      <c r="H277" s="13" t="s">
        <v>307</v>
      </c>
    </row>
    <row r="278" spans="1:8" ht="12" x14ac:dyDescent="0.25">
      <c r="A278" s="14" t="s">
        <v>433</v>
      </c>
      <c r="B278" s="9">
        <v>44936</v>
      </c>
      <c r="C278" s="10">
        <v>42975</v>
      </c>
      <c r="D278" s="10">
        <v>42975</v>
      </c>
      <c r="E278" s="11">
        <f t="shared" si="4"/>
        <v>5.416666666666667</v>
      </c>
      <c r="F278" s="12"/>
      <c r="G278" s="12"/>
      <c r="H278" s="13" t="s">
        <v>333</v>
      </c>
    </row>
    <row r="279" spans="1:8" ht="12" x14ac:dyDescent="0.25">
      <c r="A279" s="14" t="s">
        <v>434</v>
      </c>
      <c r="B279" s="9">
        <v>44936</v>
      </c>
      <c r="C279" s="10">
        <v>42975</v>
      </c>
      <c r="D279" s="10">
        <v>42975</v>
      </c>
      <c r="E279" s="11">
        <f t="shared" si="4"/>
        <v>5.416666666666667</v>
      </c>
      <c r="F279" s="12"/>
      <c r="G279" s="12"/>
      <c r="H279" s="13" t="s">
        <v>158</v>
      </c>
    </row>
    <row r="280" spans="1:8" ht="12" x14ac:dyDescent="0.25">
      <c r="A280" s="14" t="s">
        <v>435</v>
      </c>
      <c r="B280" s="9">
        <v>44936</v>
      </c>
      <c r="C280" s="10">
        <v>42975</v>
      </c>
      <c r="D280" s="10">
        <v>42975</v>
      </c>
      <c r="E280" s="11">
        <f t="shared" si="4"/>
        <v>5.416666666666667</v>
      </c>
      <c r="F280" s="12"/>
      <c r="G280" s="12"/>
      <c r="H280" s="13" t="s">
        <v>127</v>
      </c>
    </row>
    <row r="281" spans="1:8" ht="12" x14ac:dyDescent="0.25">
      <c r="A281" s="14" t="s">
        <v>436</v>
      </c>
      <c r="B281" s="9">
        <v>44936</v>
      </c>
      <c r="C281" s="10">
        <v>42975</v>
      </c>
      <c r="D281" s="10">
        <v>42975</v>
      </c>
      <c r="E281" s="11">
        <f t="shared" si="4"/>
        <v>5.416666666666667</v>
      </c>
      <c r="F281" s="12"/>
      <c r="G281" s="12"/>
      <c r="H281" s="13" t="s">
        <v>58</v>
      </c>
    </row>
    <row r="282" spans="1:8" ht="12" x14ac:dyDescent="0.25">
      <c r="A282" s="14" t="s">
        <v>437</v>
      </c>
      <c r="B282" s="9">
        <v>44936</v>
      </c>
      <c r="C282" s="10">
        <v>42975</v>
      </c>
      <c r="D282" s="10">
        <v>42975</v>
      </c>
      <c r="E282" s="11">
        <f t="shared" si="4"/>
        <v>5.416666666666667</v>
      </c>
      <c r="F282" s="12"/>
      <c r="G282" s="12"/>
      <c r="H282" s="13" t="s">
        <v>438</v>
      </c>
    </row>
    <row r="283" spans="1:8" ht="12" x14ac:dyDescent="0.25">
      <c r="A283" s="14" t="s">
        <v>439</v>
      </c>
      <c r="B283" s="9">
        <v>44936</v>
      </c>
      <c r="C283" s="10">
        <v>42975</v>
      </c>
      <c r="D283" s="10">
        <v>42975</v>
      </c>
      <c r="E283" s="11">
        <f t="shared" si="4"/>
        <v>5.416666666666667</v>
      </c>
      <c r="F283" s="12"/>
      <c r="G283" s="12"/>
      <c r="H283" s="13" t="s">
        <v>440</v>
      </c>
    </row>
    <row r="284" spans="1:8" ht="12" x14ac:dyDescent="0.25">
      <c r="A284" s="14" t="s">
        <v>441</v>
      </c>
      <c r="B284" s="9">
        <v>44936</v>
      </c>
      <c r="C284" s="10">
        <v>42975</v>
      </c>
      <c r="D284" s="10">
        <v>42975</v>
      </c>
      <c r="E284" s="11">
        <f t="shared" si="4"/>
        <v>5.416666666666667</v>
      </c>
      <c r="F284" s="12"/>
      <c r="G284" s="12"/>
      <c r="H284" s="13" t="s">
        <v>373</v>
      </c>
    </row>
    <row r="285" spans="1:8" ht="12" x14ac:dyDescent="0.25">
      <c r="A285" s="14" t="s">
        <v>442</v>
      </c>
      <c r="B285" s="9">
        <v>44936</v>
      </c>
      <c r="C285" s="10">
        <v>42312</v>
      </c>
      <c r="D285" s="10">
        <v>42312</v>
      </c>
      <c r="E285" s="11">
        <f t="shared" si="4"/>
        <v>5.3666666666666671</v>
      </c>
      <c r="F285" s="12"/>
      <c r="G285" s="12">
        <f>0.6+0.6+0.6</f>
        <v>1.7999999999999998</v>
      </c>
      <c r="H285" s="13" t="s">
        <v>42</v>
      </c>
    </row>
    <row r="286" spans="1:8" ht="12" x14ac:dyDescent="0.25">
      <c r="A286" s="14" t="s">
        <v>443</v>
      </c>
      <c r="B286" s="9">
        <v>44936</v>
      </c>
      <c r="C286" s="10">
        <v>42975</v>
      </c>
      <c r="D286" s="10">
        <v>42975</v>
      </c>
      <c r="E286" s="11">
        <f t="shared" si="4"/>
        <v>5.0166666666666666</v>
      </c>
      <c r="F286" s="12"/>
      <c r="G286" s="12">
        <v>0.4</v>
      </c>
      <c r="H286" s="13" t="s">
        <v>189</v>
      </c>
    </row>
    <row r="287" spans="1:8" ht="12" x14ac:dyDescent="0.25">
      <c r="A287" s="14" t="s">
        <v>444</v>
      </c>
      <c r="B287" s="9">
        <v>44936</v>
      </c>
      <c r="C287" s="10">
        <v>42243</v>
      </c>
      <c r="D287" s="10">
        <v>42243</v>
      </c>
      <c r="E287" s="11">
        <f t="shared" si="4"/>
        <v>4.916666666666667</v>
      </c>
      <c r="F287" s="12"/>
      <c r="G287" s="12">
        <f>0.5+0.5+0.5+0.5+0.5</f>
        <v>2.5</v>
      </c>
      <c r="H287" s="13" t="s">
        <v>66</v>
      </c>
    </row>
    <row r="288" spans="1:8" ht="12" x14ac:dyDescent="0.25">
      <c r="A288" s="14" t="s">
        <v>445</v>
      </c>
      <c r="B288" s="9">
        <v>44936</v>
      </c>
      <c r="C288" s="10">
        <v>43286</v>
      </c>
      <c r="D288" s="10">
        <v>43286</v>
      </c>
      <c r="E288" s="11">
        <f t="shared" si="4"/>
        <v>4.5</v>
      </c>
      <c r="F288" s="12"/>
      <c r="G288" s="12"/>
      <c r="H288" s="13" t="s">
        <v>446</v>
      </c>
    </row>
    <row r="289" spans="1:8" ht="12" x14ac:dyDescent="0.25">
      <c r="A289" s="14" t="s">
        <v>447</v>
      </c>
      <c r="B289" s="9">
        <v>44936</v>
      </c>
      <c r="C289" s="10">
        <v>42611</v>
      </c>
      <c r="D289" s="10">
        <v>42611</v>
      </c>
      <c r="E289" s="11">
        <f t="shared" si="4"/>
        <v>4.416666666666667</v>
      </c>
      <c r="F289" s="12"/>
      <c r="G289" s="12">
        <f>0.5+0.5+0.5+0.5</f>
        <v>2</v>
      </c>
      <c r="H289" s="13" t="s">
        <v>58</v>
      </c>
    </row>
    <row r="290" spans="1:8" ht="12" x14ac:dyDescent="0.25">
      <c r="A290" s="14" t="s">
        <v>448</v>
      </c>
      <c r="B290" s="9">
        <v>44936</v>
      </c>
      <c r="C290" s="10">
        <v>42975</v>
      </c>
      <c r="D290" s="10">
        <v>42975</v>
      </c>
      <c r="E290" s="11">
        <f t="shared" si="4"/>
        <v>4.416666666666667</v>
      </c>
      <c r="F290" s="12">
        <v>1</v>
      </c>
      <c r="G290" s="12"/>
      <c r="H290" s="13" t="s">
        <v>34</v>
      </c>
    </row>
    <row r="291" spans="1:8" ht="12" x14ac:dyDescent="0.25">
      <c r="A291" s="14" t="s">
        <v>449</v>
      </c>
      <c r="B291" s="9">
        <v>44936</v>
      </c>
      <c r="C291" s="10">
        <v>43339</v>
      </c>
      <c r="D291" s="10">
        <v>43339</v>
      </c>
      <c r="E291" s="11">
        <f t="shared" ref="E291:E310" si="5">(((YEAR(B291)-YEAR(D291))*12+MONTH(B291)-MONTH(D291))/12-F291-G291)</f>
        <v>4.416666666666667</v>
      </c>
      <c r="F291" s="12"/>
      <c r="G291" s="12"/>
      <c r="H291" s="13" t="s">
        <v>450</v>
      </c>
    </row>
    <row r="292" spans="1:8" ht="12" x14ac:dyDescent="0.25">
      <c r="A292" s="14" t="s">
        <v>451</v>
      </c>
      <c r="B292" s="9">
        <v>44936</v>
      </c>
      <c r="C292" s="10">
        <v>43339</v>
      </c>
      <c r="D292" s="10">
        <v>43339</v>
      </c>
      <c r="E292" s="11">
        <f t="shared" si="5"/>
        <v>4.416666666666667</v>
      </c>
      <c r="F292" s="12"/>
      <c r="G292" s="12"/>
      <c r="H292" s="13" t="s">
        <v>452</v>
      </c>
    </row>
    <row r="293" spans="1:8" ht="12" x14ac:dyDescent="0.25">
      <c r="A293" s="14" t="s">
        <v>453</v>
      </c>
      <c r="B293" s="9">
        <v>44936</v>
      </c>
      <c r="C293" s="10">
        <v>43339</v>
      </c>
      <c r="D293" s="10">
        <v>43339</v>
      </c>
      <c r="E293" s="11">
        <f t="shared" si="5"/>
        <v>4.416666666666667</v>
      </c>
      <c r="F293" s="12"/>
      <c r="G293" s="12"/>
      <c r="H293" s="13" t="s">
        <v>2</v>
      </c>
    </row>
    <row r="294" spans="1:8" ht="12" x14ac:dyDescent="0.25">
      <c r="A294" s="14" t="s">
        <v>454</v>
      </c>
      <c r="B294" s="9">
        <v>44936</v>
      </c>
      <c r="C294" s="10">
        <v>43339</v>
      </c>
      <c r="D294" s="10">
        <v>43339</v>
      </c>
      <c r="E294" s="11">
        <f t="shared" si="5"/>
        <v>4.416666666666667</v>
      </c>
      <c r="F294" s="12"/>
      <c r="G294" s="12"/>
      <c r="H294" s="13" t="s">
        <v>455</v>
      </c>
    </row>
    <row r="295" spans="1:8" ht="12" x14ac:dyDescent="0.25">
      <c r="A295" s="14" t="s">
        <v>456</v>
      </c>
      <c r="B295" s="9">
        <v>44936</v>
      </c>
      <c r="C295" s="10">
        <v>43339</v>
      </c>
      <c r="D295" s="10">
        <v>43339</v>
      </c>
      <c r="E295" s="11">
        <f t="shared" si="5"/>
        <v>4.416666666666667</v>
      </c>
      <c r="F295" s="12"/>
      <c r="G295" s="12"/>
      <c r="H295" s="13" t="s">
        <v>452</v>
      </c>
    </row>
    <row r="296" spans="1:8" ht="12" x14ac:dyDescent="0.25">
      <c r="A296" s="14" t="s">
        <v>457</v>
      </c>
      <c r="B296" s="9">
        <v>44936</v>
      </c>
      <c r="C296" s="10">
        <v>43339</v>
      </c>
      <c r="D296" s="10">
        <v>43339</v>
      </c>
      <c r="E296" s="11">
        <f t="shared" si="5"/>
        <v>4.416666666666667</v>
      </c>
      <c r="F296" s="12"/>
      <c r="G296" s="12"/>
      <c r="H296" s="13" t="s">
        <v>58</v>
      </c>
    </row>
    <row r="297" spans="1:8" ht="12" x14ac:dyDescent="0.25">
      <c r="A297" s="14" t="s">
        <v>458</v>
      </c>
      <c r="B297" s="9">
        <v>44936</v>
      </c>
      <c r="C297" s="10">
        <v>43339</v>
      </c>
      <c r="D297" s="10">
        <v>43339</v>
      </c>
      <c r="E297" s="11">
        <f t="shared" si="5"/>
        <v>4.416666666666667</v>
      </c>
      <c r="F297" s="12"/>
      <c r="G297" s="12"/>
      <c r="H297" s="13" t="s">
        <v>58</v>
      </c>
    </row>
    <row r="298" spans="1:8" ht="12" x14ac:dyDescent="0.25">
      <c r="A298" s="14" t="s">
        <v>459</v>
      </c>
      <c r="B298" s="9">
        <v>44936</v>
      </c>
      <c r="C298" s="10">
        <v>43339</v>
      </c>
      <c r="D298" s="10">
        <v>43339</v>
      </c>
      <c r="E298" s="11">
        <f t="shared" si="5"/>
        <v>4.416666666666667</v>
      </c>
      <c r="F298" s="12"/>
      <c r="G298" s="12"/>
      <c r="H298" s="13" t="s">
        <v>460</v>
      </c>
    </row>
    <row r="299" spans="1:8" ht="12" x14ac:dyDescent="0.25">
      <c r="A299" s="14" t="s">
        <v>461</v>
      </c>
      <c r="B299" s="9">
        <v>44936</v>
      </c>
      <c r="C299" s="10">
        <v>43339</v>
      </c>
      <c r="D299" s="10">
        <v>43339</v>
      </c>
      <c r="E299" s="11">
        <f t="shared" si="5"/>
        <v>4.416666666666667</v>
      </c>
      <c r="F299" s="12"/>
      <c r="G299" s="12"/>
      <c r="H299" s="13" t="s">
        <v>462</v>
      </c>
    </row>
    <row r="300" spans="1:8" ht="12" x14ac:dyDescent="0.25">
      <c r="A300" s="14" t="s">
        <v>463</v>
      </c>
      <c r="B300" s="9">
        <v>44936</v>
      </c>
      <c r="C300" s="10">
        <v>43339</v>
      </c>
      <c r="D300" s="10">
        <v>43339</v>
      </c>
      <c r="E300" s="11">
        <f t="shared" si="5"/>
        <v>4.416666666666667</v>
      </c>
      <c r="F300" s="12"/>
      <c r="G300" s="12"/>
      <c r="H300" s="13" t="s">
        <v>464</v>
      </c>
    </row>
    <row r="301" spans="1:8" ht="12" x14ac:dyDescent="0.25">
      <c r="A301" s="14" t="s">
        <v>465</v>
      </c>
      <c r="B301" s="9">
        <v>44936</v>
      </c>
      <c r="C301" s="10">
        <v>43339</v>
      </c>
      <c r="D301" s="10">
        <v>43339</v>
      </c>
      <c r="E301" s="11">
        <f t="shared" si="5"/>
        <v>4.416666666666667</v>
      </c>
      <c r="F301" s="12"/>
      <c r="G301" s="12"/>
      <c r="H301" s="13" t="s">
        <v>158</v>
      </c>
    </row>
    <row r="302" spans="1:8" ht="12" x14ac:dyDescent="0.25">
      <c r="A302" s="14" t="s">
        <v>466</v>
      </c>
      <c r="B302" s="9">
        <v>44936</v>
      </c>
      <c r="C302" s="10">
        <v>43339</v>
      </c>
      <c r="D302" s="10">
        <v>43339</v>
      </c>
      <c r="E302" s="11">
        <f t="shared" si="5"/>
        <v>4.416666666666667</v>
      </c>
      <c r="F302" s="12"/>
      <c r="G302" s="12"/>
      <c r="H302" s="13" t="s">
        <v>467</v>
      </c>
    </row>
    <row r="303" spans="1:8" ht="12" x14ac:dyDescent="0.25">
      <c r="A303" s="14" t="s">
        <v>468</v>
      </c>
      <c r="B303" s="9">
        <v>44936</v>
      </c>
      <c r="C303" s="10">
        <v>43339</v>
      </c>
      <c r="D303" s="10">
        <v>43339</v>
      </c>
      <c r="E303" s="11">
        <f t="shared" si="5"/>
        <v>4.416666666666667</v>
      </c>
      <c r="F303" s="12"/>
      <c r="G303" s="12"/>
      <c r="H303" s="13" t="s">
        <v>30</v>
      </c>
    </row>
    <row r="304" spans="1:8" ht="12" x14ac:dyDescent="0.25">
      <c r="A304" s="14" t="s">
        <v>469</v>
      </c>
      <c r="B304" s="9">
        <v>44936</v>
      </c>
      <c r="C304" s="10">
        <v>43339</v>
      </c>
      <c r="D304" s="10">
        <v>43339</v>
      </c>
      <c r="E304" s="11">
        <f t="shared" si="5"/>
        <v>4.416666666666667</v>
      </c>
      <c r="F304" s="12"/>
      <c r="G304" s="12"/>
      <c r="H304" s="13" t="s">
        <v>2</v>
      </c>
    </row>
    <row r="305" spans="1:8" ht="12" x14ac:dyDescent="0.25">
      <c r="A305" s="14" t="s">
        <v>470</v>
      </c>
      <c r="B305" s="9">
        <v>44936</v>
      </c>
      <c r="C305" s="10">
        <v>43339</v>
      </c>
      <c r="D305" s="10">
        <v>43339</v>
      </c>
      <c r="E305" s="11">
        <f t="shared" si="5"/>
        <v>4.416666666666667</v>
      </c>
      <c r="F305" s="12"/>
      <c r="G305" s="12"/>
      <c r="H305" s="13" t="s">
        <v>2</v>
      </c>
    </row>
    <row r="306" spans="1:8" ht="12" x14ac:dyDescent="0.25">
      <c r="A306" s="14" t="s">
        <v>471</v>
      </c>
      <c r="B306" s="9">
        <v>44936</v>
      </c>
      <c r="C306" s="10">
        <v>43339</v>
      </c>
      <c r="D306" s="10">
        <v>43339</v>
      </c>
      <c r="E306" s="11">
        <f t="shared" si="5"/>
        <v>4.416666666666667</v>
      </c>
      <c r="F306" s="12"/>
      <c r="G306" s="12"/>
      <c r="H306" s="13" t="s">
        <v>440</v>
      </c>
    </row>
    <row r="307" spans="1:8" ht="12" x14ac:dyDescent="0.25">
      <c r="A307" s="14" t="s">
        <v>472</v>
      </c>
      <c r="B307" s="9">
        <v>44936</v>
      </c>
      <c r="C307" s="10">
        <v>43339</v>
      </c>
      <c r="D307" s="10">
        <v>43339</v>
      </c>
      <c r="E307" s="11">
        <f t="shared" si="5"/>
        <v>4.416666666666667</v>
      </c>
      <c r="F307" s="12"/>
      <c r="G307" s="12"/>
      <c r="H307" s="13" t="s">
        <v>58</v>
      </c>
    </row>
    <row r="308" spans="1:8" ht="12" x14ac:dyDescent="0.25">
      <c r="A308" s="14" t="s">
        <v>473</v>
      </c>
      <c r="B308" s="9">
        <v>44936</v>
      </c>
      <c r="C308" s="10">
        <v>43339</v>
      </c>
      <c r="D308" s="10">
        <v>43339</v>
      </c>
      <c r="E308" s="11">
        <f t="shared" si="5"/>
        <v>4.416666666666667</v>
      </c>
      <c r="F308" s="12"/>
      <c r="G308" s="12"/>
      <c r="H308" s="13" t="s">
        <v>58</v>
      </c>
    </row>
    <row r="309" spans="1:8" ht="12" x14ac:dyDescent="0.25">
      <c r="A309" s="14" t="s">
        <v>474</v>
      </c>
      <c r="B309" s="9">
        <v>44936</v>
      </c>
      <c r="C309" s="10">
        <v>43339</v>
      </c>
      <c r="D309" s="10">
        <v>43339</v>
      </c>
      <c r="E309" s="11">
        <f t="shared" si="5"/>
        <v>4.416666666666667</v>
      </c>
      <c r="F309" s="12"/>
      <c r="G309" s="12"/>
      <c r="H309" s="13" t="s">
        <v>475</v>
      </c>
    </row>
    <row r="310" spans="1:8" ht="12" x14ac:dyDescent="0.25">
      <c r="A310" s="14" t="s">
        <v>476</v>
      </c>
      <c r="B310" s="9">
        <v>44936</v>
      </c>
      <c r="C310" s="10">
        <v>43343</v>
      </c>
      <c r="D310" s="10">
        <v>43343</v>
      </c>
      <c r="E310" s="11">
        <f t="shared" si="5"/>
        <v>4.416666666666667</v>
      </c>
      <c r="F310" s="12"/>
      <c r="G310" s="12"/>
      <c r="H310" s="13" t="s">
        <v>19</v>
      </c>
    </row>
    <row r="311" spans="1:8" ht="12" x14ac:dyDescent="0.25">
      <c r="A311" s="14" t="s">
        <v>477</v>
      </c>
      <c r="B311" s="9">
        <v>44936</v>
      </c>
      <c r="C311" s="10">
        <v>42975</v>
      </c>
      <c r="D311" s="10">
        <v>42975</v>
      </c>
      <c r="E311" s="11">
        <f>((YEAR(B311)-YEAR(D311))*12+MONTH(B311)-MONTH(D311))/12-F311-G311</f>
        <v>4.3566666666666665</v>
      </c>
      <c r="F311" s="12">
        <v>0.66</v>
      </c>
      <c r="G311" s="12">
        <f>0.4</f>
        <v>0.4</v>
      </c>
      <c r="H311" s="13" t="s">
        <v>48</v>
      </c>
    </row>
    <row r="312" spans="1:8" ht="12" x14ac:dyDescent="0.25">
      <c r="A312" s="14" t="s">
        <v>478</v>
      </c>
      <c r="B312" s="9">
        <v>44936</v>
      </c>
      <c r="C312" s="10">
        <v>42611</v>
      </c>
      <c r="D312" s="10">
        <v>42611</v>
      </c>
      <c r="E312" s="11">
        <f>(((YEAR(B312)-YEAR(D312))*12+MONTH(B312)-MONTH(D312))/12-F312-G312)*0.6</f>
        <v>3.85</v>
      </c>
      <c r="F312" s="12"/>
      <c r="G312" s="12"/>
      <c r="H312" s="13" t="s">
        <v>19</v>
      </c>
    </row>
    <row r="313" spans="1:8" ht="12" x14ac:dyDescent="0.25">
      <c r="A313" s="14" t="s">
        <v>479</v>
      </c>
      <c r="B313" s="9">
        <v>44936</v>
      </c>
      <c r="C313" s="10">
        <v>43339</v>
      </c>
      <c r="D313" s="10">
        <v>43339</v>
      </c>
      <c r="E313" s="11">
        <f>(((YEAR(B313)-YEAR(D313))*12+MONTH(B313)-MONTH(D313))/12-F313-G313)</f>
        <v>3.6366666666666667</v>
      </c>
      <c r="F313" s="12">
        <v>0.78</v>
      </c>
      <c r="G313" s="12"/>
      <c r="H313" s="13" t="s">
        <v>480</v>
      </c>
    </row>
    <row r="314" spans="1:8" ht="12" x14ac:dyDescent="0.25">
      <c r="A314" s="14" t="s">
        <v>481</v>
      </c>
      <c r="B314" s="9">
        <v>44936</v>
      </c>
      <c r="C314" s="10">
        <v>42611</v>
      </c>
      <c r="D314" s="10">
        <v>42611</v>
      </c>
      <c r="E314" s="11">
        <f>(((YEAR(B314)-YEAR(D314))*12+MONTH(B314)-MONTH(D314))/12-F314-G314)*0.6</f>
        <v>3.5500000000000003</v>
      </c>
      <c r="F314" s="12"/>
      <c r="G314" s="12">
        <v>0.5</v>
      </c>
      <c r="H314" s="13" t="s">
        <v>482</v>
      </c>
    </row>
    <row r="315" spans="1:8" ht="12" x14ac:dyDescent="0.25">
      <c r="A315" s="14" t="s">
        <v>483</v>
      </c>
      <c r="B315" s="9">
        <v>44936</v>
      </c>
      <c r="C315" s="10">
        <v>43703</v>
      </c>
      <c r="D315" s="10">
        <v>43703</v>
      </c>
      <c r="E315" s="11">
        <f t="shared" ref="E315:E374" si="6">((YEAR(B315)-YEAR(D315))*12+MONTH(B315)-MONTH(D315))/12-F315-G315</f>
        <v>3.4166666666666665</v>
      </c>
      <c r="F315" s="12"/>
      <c r="G315" s="12"/>
      <c r="H315" s="13" t="s">
        <v>484</v>
      </c>
    </row>
    <row r="316" spans="1:8" ht="12" x14ac:dyDescent="0.25">
      <c r="A316" s="14" t="s">
        <v>485</v>
      </c>
      <c r="B316" s="9">
        <v>44936</v>
      </c>
      <c r="C316" s="10">
        <v>43703</v>
      </c>
      <c r="D316" s="10">
        <v>43703</v>
      </c>
      <c r="E316" s="11">
        <f t="shared" si="6"/>
        <v>3.4166666666666665</v>
      </c>
      <c r="F316" s="12"/>
      <c r="G316" s="12"/>
      <c r="H316" s="13" t="s">
        <v>486</v>
      </c>
    </row>
    <row r="317" spans="1:8" ht="12" x14ac:dyDescent="0.25">
      <c r="A317" s="14" t="s">
        <v>487</v>
      </c>
      <c r="B317" s="9">
        <v>44936</v>
      </c>
      <c r="C317" s="10">
        <v>43703</v>
      </c>
      <c r="D317" s="10">
        <v>43703</v>
      </c>
      <c r="E317" s="11">
        <f t="shared" si="6"/>
        <v>3.4166666666666665</v>
      </c>
      <c r="F317" s="12"/>
      <c r="G317" s="12"/>
      <c r="H317" s="13" t="s">
        <v>58</v>
      </c>
    </row>
    <row r="318" spans="1:8" ht="12" x14ac:dyDescent="0.25">
      <c r="A318" s="14" t="s">
        <v>488</v>
      </c>
      <c r="B318" s="9">
        <v>44936</v>
      </c>
      <c r="C318" s="10">
        <v>43703</v>
      </c>
      <c r="D318" s="10">
        <v>43703</v>
      </c>
      <c r="E318" s="11">
        <f t="shared" si="6"/>
        <v>3.4166666666666665</v>
      </c>
      <c r="F318" s="12"/>
      <c r="G318" s="12"/>
      <c r="H318" s="13" t="s">
        <v>58</v>
      </c>
    </row>
    <row r="319" spans="1:8" ht="12" x14ac:dyDescent="0.25">
      <c r="A319" s="14" t="s">
        <v>489</v>
      </c>
      <c r="B319" s="9">
        <v>44936</v>
      </c>
      <c r="C319" s="10">
        <v>43703</v>
      </c>
      <c r="D319" s="10">
        <v>43703</v>
      </c>
      <c r="E319" s="11">
        <f t="shared" si="6"/>
        <v>3.4166666666666665</v>
      </c>
      <c r="F319" s="12"/>
      <c r="G319" s="12"/>
      <c r="H319" s="13" t="s">
        <v>30</v>
      </c>
    </row>
    <row r="320" spans="1:8" ht="12" x14ac:dyDescent="0.25">
      <c r="A320" s="14" t="s">
        <v>490</v>
      </c>
      <c r="B320" s="9">
        <v>44936</v>
      </c>
      <c r="C320" s="10">
        <v>43703</v>
      </c>
      <c r="D320" s="10">
        <v>43703</v>
      </c>
      <c r="E320" s="11">
        <f t="shared" si="6"/>
        <v>3.4166666666666665</v>
      </c>
      <c r="F320" s="12"/>
      <c r="G320" s="12"/>
      <c r="H320" s="13" t="s">
        <v>189</v>
      </c>
    </row>
    <row r="321" spans="1:8" ht="12" x14ac:dyDescent="0.25">
      <c r="A321" s="14" t="s">
        <v>491</v>
      </c>
      <c r="B321" s="9">
        <v>44936</v>
      </c>
      <c r="C321" s="10">
        <v>43703</v>
      </c>
      <c r="D321" s="10">
        <v>43703</v>
      </c>
      <c r="E321" s="11">
        <f t="shared" si="6"/>
        <v>3.4166666666666665</v>
      </c>
      <c r="F321" s="12"/>
      <c r="G321" s="12"/>
      <c r="H321" s="13" t="s">
        <v>48</v>
      </c>
    </row>
    <row r="322" spans="1:8" ht="12" x14ac:dyDescent="0.25">
      <c r="A322" s="14" t="s">
        <v>492</v>
      </c>
      <c r="B322" s="9">
        <v>44936</v>
      </c>
      <c r="C322" s="10">
        <v>43703</v>
      </c>
      <c r="D322" s="10">
        <v>43703</v>
      </c>
      <c r="E322" s="11">
        <f t="shared" si="6"/>
        <v>3.4166666666666665</v>
      </c>
      <c r="F322" s="12"/>
      <c r="G322" s="12"/>
      <c r="H322" s="13" t="s">
        <v>493</v>
      </c>
    </row>
    <row r="323" spans="1:8" ht="12" x14ac:dyDescent="0.25">
      <c r="A323" s="14" t="s">
        <v>494</v>
      </c>
      <c r="B323" s="9">
        <v>44936</v>
      </c>
      <c r="C323" s="10">
        <v>43703</v>
      </c>
      <c r="D323" s="10">
        <v>43703</v>
      </c>
      <c r="E323" s="11">
        <f t="shared" si="6"/>
        <v>3.4166666666666665</v>
      </c>
      <c r="F323" s="12"/>
      <c r="G323" s="12"/>
      <c r="H323" s="13" t="s">
        <v>58</v>
      </c>
    </row>
    <row r="324" spans="1:8" ht="12" x14ac:dyDescent="0.25">
      <c r="A324" s="14" t="s">
        <v>495</v>
      </c>
      <c r="B324" s="9">
        <v>44936</v>
      </c>
      <c r="C324" s="10">
        <v>43703</v>
      </c>
      <c r="D324" s="10">
        <v>43703</v>
      </c>
      <c r="E324" s="11">
        <f t="shared" si="6"/>
        <v>3.4166666666666665</v>
      </c>
      <c r="F324" s="12"/>
      <c r="G324" s="12"/>
      <c r="H324" s="13" t="s">
        <v>496</v>
      </c>
    </row>
    <row r="325" spans="1:8" ht="12" x14ac:dyDescent="0.25">
      <c r="A325" s="14" t="s">
        <v>497</v>
      </c>
      <c r="B325" s="9">
        <v>44936</v>
      </c>
      <c r="C325" s="10">
        <v>43703</v>
      </c>
      <c r="D325" s="10">
        <v>43703</v>
      </c>
      <c r="E325" s="11">
        <f t="shared" si="6"/>
        <v>3.4166666666666665</v>
      </c>
      <c r="F325" s="12"/>
      <c r="G325" s="12"/>
      <c r="H325" s="13" t="s">
        <v>58</v>
      </c>
    </row>
    <row r="326" spans="1:8" ht="12" x14ac:dyDescent="0.25">
      <c r="A326" s="14" t="s">
        <v>498</v>
      </c>
      <c r="B326" s="9">
        <v>44936</v>
      </c>
      <c r="C326" s="10">
        <v>43703</v>
      </c>
      <c r="D326" s="10">
        <v>43703</v>
      </c>
      <c r="E326" s="11">
        <f t="shared" si="6"/>
        <v>3.4166666666666665</v>
      </c>
      <c r="F326" s="12"/>
      <c r="G326" s="12"/>
      <c r="H326" s="13" t="s">
        <v>499</v>
      </c>
    </row>
    <row r="327" spans="1:8" ht="12" x14ac:dyDescent="0.25">
      <c r="A327" s="14" t="s">
        <v>500</v>
      </c>
      <c r="B327" s="9">
        <v>44936</v>
      </c>
      <c r="C327" s="10">
        <v>43703</v>
      </c>
      <c r="D327" s="10">
        <v>43703</v>
      </c>
      <c r="E327" s="11">
        <f t="shared" si="6"/>
        <v>3.4166666666666665</v>
      </c>
      <c r="F327" s="12"/>
      <c r="G327" s="12"/>
      <c r="H327" s="13" t="s">
        <v>501</v>
      </c>
    </row>
    <row r="328" spans="1:8" ht="12" x14ac:dyDescent="0.25">
      <c r="A328" s="14" t="s">
        <v>502</v>
      </c>
      <c r="B328" s="9">
        <v>44936</v>
      </c>
      <c r="C328" s="10">
        <v>43703</v>
      </c>
      <c r="D328" s="10">
        <v>43703</v>
      </c>
      <c r="E328" s="11">
        <f t="shared" si="6"/>
        <v>3.4166666666666665</v>
      </c>
      <c r="F328" s="12"/>
      <c r="G328" s="12"/>
      <c r="H328" s="13" t="s">
        <v>503</v>
      </c>
    </row>
    <row r="329" spans="1:8" ht="12" x14ac:dyDescent="0.25">
      <c r="A329" s="14" t="s">
        <v>504</v>
      </c>
      <c r="B329" s="9">
        <v>44936</v>
      </c>
      <c r="C329" s="10">
        <v>43703</v>
      </c>
      <c r="D329" s="10">
        <v>43703</v>
      </c>
      <c r="E329" s="11">
        <f t="shared" si="6"/>
        <v>3.4166666666666665</v>
      </c>
      <c r="F329" s="12"/>
      <c r="G329" s="12"/>
      <c r="H329" s="13" t="s">
        <v>310</v>
      </c>
    </row>
    <row r="330" spans="1:8" ht="12" x14ac:dyDescent="0.25">
      <c r="A330" s="14" t="s">
        <v>505</v>
      </c>
      <c r="B330" s="9">
        <v>44936</v>
      </c>
      <c r="C330" s="10">
        <v>43703</v>
      </c>
      <c r="D330" s="10">
        <v>43703</v>
      </c>
      <c r="E330" s="11">
        <f t="shared" si="6"/>
        <v>3.4166666666666665</v>
      </c>
      <c r="F330" s="12"/>
      <c r="G330" s="12"/>
      <c r="H330" s="13" t="s">
        <v>30</v>
      </c>
    </row>
    <row r="331" spans="1:8" ht="12" x14ac:dyDescent="0.25">
      <c r="A331" s="14" t="s">
        <v>506</v>
      </c>
      <c r="B331" s="9">
        <v>44936</v>
      </c>
      <c r="C331" s="10">
        <v>43703</v>
      </c>
      <c r="D331" s="10">
        <v>43703</v>
      </c>
      <c r="E331" s="11">
        <f t="shared" si="6"/>
        <v>3.4166666666666665</v>
      </c>
      <c r="F331" s="12"/>
      <c r="G331" s="12"/>
      <c r="H331" s="13" t="s">
        <v>507</v>
      </c>
    </row>
    <row r="332" spans="1:8" ht="12" x14ac:dyDescent="0.25">
      <c r="A332" s="14" t="s">
        <v>508</v>
      </c>
      <c r="B332" s="9">
        <v>44936</v>
      </c>
      <c r="C332" s="10">
        <v>43703</v>
      </c>
      <c r="D332" s="10">
        <v>43703</v>
      </c>
      <c r="E332" s="11">
        <f t="shared" si="6"/>
        <v>3.4166666666666665</v>
      </c>
      <c r="F332" s="12"/>
      <c r="G332" s="12"/>
      <c r="H332" s="13" t="s">
        <v>58</v>
      </c>
    </row>
    <row r="333" spans="1:8" ht="12" x14ac:dyDescent="0.25">
      <c r="A333" s="14" t="s">
        <v>509</v>
      </c>
      <c r="B333" s="9">
        <v>44936</v>
      </c>
      <c r="C333" s="10">
        <v>43703</v>
      </c>
      <c r="D333" s="10">
        <v>43703</v>
      </c>
      <c r="E333" s="11">
        <f t="shared" si="6"/>
        <v>3.4166666666666665</v>
      </c>
      <c r="F333" s="12"/>
      <c r="G333" s="12"/>
      <c r="H333" s="13" t="s">
        <v>58</v>
      </c>
    </row>
    <row r="334" spans="1:8" ht="12" x14ac:dyDescent="0.25">
      <c r="A334" s="14" t="s">
        <v>510</v>
      </c>
      <c r="B334" s="9">
        <v>44936</v>
      </c>
      <c r="C334" s="10">
        <v>43703</v>
      </c>
      <c r="D334" s="10">
        <v>43703</v>
      </c>
      <c r="E334" s="11">
        <f t="shared" si="6"/>
        <v>3.4166666666666665</v>
      </c>
      <c r="F334" s="12"/>
      <c r="G334" s="12"/>
      <c r="H334" s="13" t="s">
        <v>496</v>
      </c>
    </row>
    <row r="335" spans="1:8" ht="12" x14ac:dyDescent="0.25">
      <c r="A335" s="14" t="s">
        <v>511</v>
      </c>
      <c r="B335" s="9">
        <v>44936</v>
      </c>
      <c r="C335" s="10">
        <v>43703</v>
      </c>
      <c r="D335" s="10">
        <v>43703</v>
      </c>
      <c r="E335" s="11">
        <f t="shared" si="6"/>
        <v>3.4166666666666665</v>
      </c>
      <c r="F335" s="12"/>
      <c r="G335" s="12"/>
      <c r="H335" s="13" t="s">
        <v>512</v>
      </c>
    </row>
    <row r="336" spans="1:8" ht="12" x14ac:dyDescent="0.25">
      <c r="A336" s="14" t="s">
        <v>513</v>
      </c>
      <c r="B336" s="9">
        <v>44936</v>
      </c>
      <c r="C336" s="10">
        <v>43703</v>
      </c>
      <c r="D336" s="10">
        <v>43703</v>
      </c>
      <c r="E336" s="11">
        <f t="shared" si="6"/>
        <v>3.4166666666666665</v>
      </c>
      <c r="F336" s="12"/>
      <c r="G336" s="12"/>
      <c r="H336" s="13" t="s">
        <v>514</v>
      </c>
    </row>
    <row r="337" spans="1:8" ht="12" x14ac:dyDescent="0.25">
      <c r="A337" s="14" t="s">
        <v>515</v>
      </c>
      <c r="B337" s="9">
        <v>44936</v>
      </c>
      <c r="C337" s="10">
        <v>43703</v>
      </c>
      <c r="D337" s="10">
        <v>43703</v>
      </c>
      <c r="E337" s="11">
        <f t="shared" si="6"/>
        <v>3.4166666666666665</v>
      </c>
      <c r="F337" s="12"/>
      <c r="G337" s="12"/>
      <c r="H337" s="13" t="s">
        <v>58</v>
      </c>
    </row>
    <row r="338" spans="1:8" ht="12" x14ac:dyDescent="0.25">
      <c r="A338" s="14" t="s">
        <v>516</v>
      </c>
      <c r="B338" s="9">
        <v>44936</v>
      </c>
      <c r="C338" s="10">
        <v>43703</v>
      </c>
      <c r="D338" s="10">
        <v>43703</v>
      </c>
      <c r="E338" s="11">
        <f t="shared" si="6"/>
        <v>3.4166666666666665</v>
      </c>
      <c r="F338" s="12"/>
      <c r="G338" s="12"/>
      <c r="H338" s="13" t="s">
        <v>189</v>
      </c>
    </row>
    <row r="339" spans="1:8" ht="12" x14ac:dyDescent="0.25">
      <c r="A339" s="14" t="s">
        <v>517</v>
      </c>
      <c r="B339" s="9">
        <v>44936</v>
      </c>
      <c r="C339" s="10">
        <v>43703</v>
      </c>
      <c r="D339" s="10">
        <v>43703</v>
      </c>
      <c r="E339" s="11">
        <f t="shared" si="6"/>
        <v>3.1166666666666667</v>
      </c>
      <c r="F339" s="12"/>
      <c r="G339" s="12">
        <v>0.3</v>
      </c>
      <c r="H339" s="13" t="s">
        <v>518</v>
      </c>
    </row>
    <row r="340" spans="1:8" ht="12" x14ac:dyDescent="0.25">
      <c r="A340" s="14" t="s">
        <v>519</v>
      </c>
      <c r="B340" s="9">
        <v>44936</v>
      </c>
      <c r="C340" s="10">
        <v>43809</v>
      </c>
      <c r="D340" s="10">
        <v>43809</v>
      </c>
      <c r="E340" s="11">
        <f t="shared" si="6"/>
        <v>3.0833333333333335</v>
      </c>
      <c r="F340" s="12"/>
      <c r="G340" s="12"/>
      <c r="H340" s="13" t="s">
        <v>257</v>
      </c>
    </row>
    <row r="341" spans="1:8" ht="12" x14ac:dyDescent="0.25">
      <c r="A341" s="14" t="s">
        <v>520</v>
      </c>
      <c r="B341" s="9">
        <v>44936</v>
      </c>
      <c r="C341" s="10">
        <v>43836</v>
      </c>
      <c r="D341" s="10">
        <v>43836</v>
      </c>
      <c r="E341" s="11">
        <f t="shared" si="6"/>
        <v>3</v>
      </c>
      <c r="F341" s="12"/>
      <c r="G341" s="12"/>
      <c r="H341" s="13" t="s">
        <v>521</v>
      </c>
    </row>
    <row r="342" spans="1:8" ht="12" x14ac:dyDescent="0.25">
      <c r="A342" s="14" t="s">
        <v>522</v>
      </c>
      <c r="B342" s="9">
        <v>44936</v>
      </c>
      <c r="C342" s="10">
        <v>43838</v>
      </c>
      <c r="D342" s="10">
        <v>43838</v>
      </c>
      <c r="E342" s="11">
        <f t="shared" si="6"/>
        <v>3</v>
      </c>
      <c r="F342" s="12"/>
      <c r="G342" s="12"/>
      <c r="H342" s="13" t="s">
        <v>523</v>
      </c>
    </row>
    <row r="343" spans="1:8" ht="12" x14ac:dyDescent="0.25">
      <c r="A343" s="14" t="s">
        <v>524</v>
      </c>
      <c r="B343" s="9">
        <v>44936</v>
      </c>
      <c r="C343" s="10">
        <v>43920</v>
      </c>
      <c r="D343" s="10">
        <v>43920</v>
      </c>
      <c r="E343" s="11">
        <f t="shared" si="6"/>
        <v>2.8333333333333335</v>
      </c>
      <c r="F343" s="12"/>
      <c r="G343" s="12"/>
      <c r="H343" s="13" t="s">
        <v>525</v>
      </c>
    </row>
    <row r="344" spans="1:8" ht="12" x14ac:dyDescent="0.25">
      <c r="A344" s="14" t="s">
        <v>526</v>
      </c>
      <c r="B344" s="9">
        <v>44936</v>
      </c>
      <c r="C344" s="10">
        <v>43703</v>
      </c>
      <c r="D344" s="10">
        <v>43703</v>
      </c>
      <c r="E344" s="11">
        <f t="shared" si="6"/>
        <v>2.8166666666666664</v>
      </c>
      <c r="F344" s="12"/>
      <c r="G344" s="12">
        <v>0.6</v>
      </c>
      <c r="H344" s="13" t="s">
        <v>503</v>
      </c>
    </row>
    <row r="345" spans="1:8" ht="12" x14ac:dyDescent="0.25">
      <c r="A345" s="14" t="s">
        <v>527</v>
      </c>
      <c r="B345" s="9">
        <v>44936</v>
      </c>
      <c r="C345" s="10">
        <v>43703</v>
      </c>
      <c r="D345" s="10">
        <v>43703</v>
      </c>
      <c r="E345" s="11">
        <f t="shared" si="6"/>
        <v>2.6266666666666665</v>
      </c>
      <c r="F345" s="12">
        <v>0.79</v>
      </c>
      <c r="G345" s="12"/>
      <c r="H345" s="13" t="s">
        <v>58</v>
      </c>
    </row>
    <row r="346" spans="1:8" ht="12" x14ac:dyDescent="0.25">
      <c r="A346" s="14" t="s">
        <v>528</v>
      </c>
      <c r="B346" s="9">
        <v>44936</v>
      </c>
      <c r="C346" s="10">
        <v>43703</v>
      </c>
      <c r="D346" s="10">
        <v>43703</v>
      </c>
      <c r="E346" s="11">
        <f t="shared" si="6"/>
        <v>2.6166666666666663</v>
      </c>
      <c r="F346" s="12"/>
      <c r="G346" s="12">
        <f>0.4+0.2+0.2</f>
        <v>0.8</v>
      </c>
      <c r="H346" s="13" t="s">
        <v>529</v>
      </c>
    </row>
    <row r="347" spans="1:8" ht="12" x14ac:dyDescent="0.25">
      <c r="A347" s="14" t="s">
        <v>530</v>
      </c>
      <c r="B347" s="9">
        <v>44936</v>
      </c>
      <c r="C347" s="10">
        <v>44067</v>
      </c>
      <c r="D347" s="10">
        <v>44067</v>
      </c>
      <c r="E347" s="11">
        <f t="shared" si="6"/>
        <v>2.4166666666666665</v>
      </c>
      <c r="F347" s="12"/>
      <c r="G347" s="12"/>
      <c r="H347" s="13" t="s">
        <v>531</v>
      </c>
    </row>
    <row r="348" spans="1:8" ht="12" x14ac:dyDescent="0.25">
      <c r="A348" s="14" t="s">
        <v>532</v>
      </c>
      <c r="B348" s="9">
        <v>44936</v>
      </c>
      <c r="C348" s="10">
        <v>44067</v>
      </c>
      <c r="D348" s="10">
        <v>44067</v>
      </c>
      <c r="E348" s="11">
        <f t="shared" si="6"/>
        <v>2.4166666666666665</v>
      </c>
      <c r="F348" s="12"/>
      <c r="G348" s="12"/>
      <c r="H348" s="13" t="s">
        <v>58</v>
      </c>
    </row>
    <row r="349" spans="1:8" ht="12" x14ac:dyDescent="0.25">
      <c r="A349" s="14" t="s">
        <v>533</v>
      </c>
      <c r="B349" s="9">
        <v>44936</v>
      </c>
      <c r="C349" s="10">
        <v>44067</v>
      </c>
      <c r="D349" s="10">
        <v>44067</v>
      </c>
      <c r="E349" s="11">
        <f t="shared" si="6"/>
        <v>2.4166666666666665</v>
      </c>
      <c r="F349" s="12"/>
      <c r="G349" s="12"/>
      <c r="H349" s="13" t="s">
        <v>534</v>
      </c>
    </row>
    <row r="350" spans="1:8" ht="12" x14ac:dyDescent="0.25">
      <c r="A350" s="14" t="s">
        <v>535</v>
      </c>
      <c r="B350" s="9">
        <v>44936</v>
      </c>
      <c r="C350" s="10">
        <v>44067</v>
      </c>
      <c r="D350" s="10">
        <v>44067</v>
      </c>
      <c r="E350" s="11">
        <f t="shared" si="6"/>
        <v>2.4166666666666665</v>
      </c>
      <c r="F350" s="12"/>
      <c r="G350" s="12"/>
      <c r="H350" s="13" t="s">
        <v>176</v>
      </c>
    </row>
    <row r="351" spans="1:8" ht="12" x14ac:dyDescent="0.25">
      <c r="A351" s="14" t="s">
        <v>536</v>
      </c>
      <c r="B351" s="9">
        <v>44936</v>
      </c>
      <c r="C351" s="10">
        <v>44067</v>
      </c>
      <c r="D351" s="10">
        <v>44067</v>
      </c>
      <c r="E351" s="11">
        <f t="shared" si="6"/>
        <v>2.4166666666666665</v>
      </c>
      <c r="F351" s="12"/>
      <c r="G351" s="12"/>
      <c r="H351" s="13" t="s">
        <v>496</v>
      </c>
    </row>
    <row r="352" spans="1:8" ht="12" x14ac:dyDescent="0.25">
      <c r="A352" s="14" t="s">
        <v>537</v>
      </c>
      <c r="B352" s="9">
        <v>44936</v>
      </c>
      <c r="C352" s="10">
        <v>44067</v>
      </c>
      <c r="D352" s="10">
        <v>44067</v>
      </c>
      <c r="E352" s="11">
        <f t="shared" si="6"/>
        <v>2.4166666666666665</v>
      </c>
      <c r="F352" s="12"/>
      <c r="G352" s="12"/>
      <c r="H352" s="13" t="s">
        <v>48</v>
      </c>
    </row>
    <row r="353" spans="1:8" ht="12" x14ac:dyDescent="0.25">
      <c r="A353" s="14" t="s">
        <v>538</v>
      </c>
      <c r="B353" s="9">
        <v>44936</v>
      </c>
      <c r="C353" s="10">
        <v>44067</v>
      </c>
      <c r="D353" s="10">
        <v>44067</v>
      </c>
      <c r="E353" s="11">
        <f t="shared" si="6"/>
        <v>2.4166666666666665</v>
      </c>
      <c r="F353" s="12"/>
      <c r="G353" s="12"/>
      <c r="H353" s="13" t="s">
        <v>539</v>
      </c>
    </row>
    <row r="354" spans="1:8" ht="12" x14ac:dyDescent="0.25">
      <c r="A354" s="14" t="s">
        <v>540</v>
      </c>
      <c r="B354" s="9">
        <v>44936</v>
      </c>
      <c r="C354" s="10">
        <v>44067</v>
      </c>
      <c r="D354" s="10">
        <v>44067</v>
      </c>
      <c r="E354" s="11">
        <f t="shared" si="6"/>
        <v>2.4166666666666665</v>
      </c>
      <c r="F354" s="12"/>
      <c r="G354" s="12"/>
      <c r="H354" s="13" t="s">
        <v>541</v>
      </c>
    </row>
    <row r="355" spans="1:8" ht="12" x14ac:dyDescent="0.25">
      <c r="A355" s="14" t="s">
        <v>542</v>
      </c>
      <c r="B355" s="9">
        <v>44936</v>
      </c>
      <c r="C355" s="10">
        <v>44067</v>
      </c>
      <c r="D355" s="10">
        <v>44067</v>
      </c>
      <c r="E355" s="11">
        <f t="shared" si="6"/>
        <v>2.4166666666666665</v>
      </c>
      <c r="F355" s="12"/>
      <c r="G355" s="12"/>
      <c r="H355" s="13" t="s">
        <v>58</v>
      </c>
    </row>
    <row r="356" spans="1:8" ht="12" x14ac:dyDescent="0.25">
      <c r="A356" s="14" t="s">
        <v>543</v>
      </c>
      <c r="B356" s="9">
        <v>44936</v>
      </c>
      <c r="C356" s="10">
        <v>44067</v>
      </c>
      <c r="D356" s="10">
        <v>44067</v>
      </c>
      <c r="E356" s="11">
        <f t="shared" si="6"/>
        <v>2.4166666666666665</v>
      </c>
      <c r="F356" s="12"/>
      <c r="G356" s="12"/>
      <c r="H356" s="13" t="s">
        <v>496</v>
      </c>
    </row>
    <row r="357" spans="1:8" ht="12" x14ac:dyDescent="0.25">
      <c r="A357" s="14" t="s">
        <v>544</v>
      </c>
      <c r="B357" s="9">
        <v>44936</v>
      </c>
      <c r="C357" s="10">
        <v>44067</v>
      </c>
      <c r="D357" s="10">
        <v>44067</v>
      </c>
      <c r="E357" s="11">
        <f t="shared" si="6"/>
        <v>2.4166666666666665</v>
      </c>
      <c r="F357" s="12"/>
      <c r="G357" s="12"/>
      <c r="H357" s="13" t="s">
        <v>373</v>
      </c>
    </row>
    <row r="358" spans="1:8" ht="12" x14ac:dyDescent="0.25">
      <c r="A358" s="14" t="s">
        <v>545</v>
      </c>
      <c r="B358" s="9">
        <v>44936</v>
      </c>
      <c r="C358" s="10">
        <v>44067</v>
      </c>
      <c r="D358" s="10">
        <v>44067</v>
      </c>
      <c r="E358" s="11">
        <f t="shared" si="6"/>
        <v>2.4166666666666665</v>
      </c>
      <c r="F358" s="12"/>
      <c r="G358" s="12"/>
      <c r="H358" s="13" t="s">
        <v>438</v>
      </c>
    </row>
    <row r="359" spans="1:8" ht="12" x14ac:dyDescent="0.25">
      <c r="A359" s="14" t="s">
        <v>546</v>
      </c>
      <c r="B359" s="9">
        <v>44936</v>
      </c>
      <c r="C359" s="10">
        <v>44067</v>
      </c>
      <c r="D359" s="10">
        <v>44067</v>
      </c>
      <c r="E359" s="11">
        <f t="shared" si="6"/>
        <v>2.4166666666666665</v>
      </c>
      <c r="F359" s="12"/>
      <c r="G359" s="12"/>
      <c r="H359" s="13" t="s">
        <v>58</v>
      </c>
    </row>
    <row r="360" spans="1:8" ht="12" x14ac:dyDescent="0.25">
      <c r="A360" s="14" t="s">
        <v>547</v>
      </c>
      <c r="B360" s="9">
        <v>44936</v>
      </c>
      <c r="C360" s="10">
        <v>44067</v>
      </c>
      <c r="D360" s="10">
        <v>44067</v>
      </c>
      <c r="E360" s="11">
        <f t="shared" si="6"/>
        <v>2.4166666666666665</v>
      </c>
      <c r="F360" s="12"/>
      <c r="G360" s="12"/>
      <c r="H360" s="13" t="s">
        <v>58</v>
      </c>
    </row>
    <row r="361" spans="1:8" ht="12" x14ac:dyDescent="0.25">
      <c r="A361" s="14" t="s">
        <v>548</v>
      </c>
      <c r="B361" s="9">
        <v>44936</v>
      </c>
      <c r="C361" s="10">
        <v>44067</v>
      </c>
      <c r="D361" s="10">
        <v>44067</v>
      </c>
      <c r="E361" s="11">
        <f t="shared" si="6"/>
        <v>2.4166666666666665</v>
      </c>
      <c r="F361" s="12"/>
      <c r="G361" s="12"/>
      <c r="H361" s="13" t="s">
        <v>549</v>
      </c>
    </row>
    <row r="362" spans="1:8" ht="12" x14ac:dyDescent="0.25">
      <c r="A362" s="14" t="s">
        <v>550</v>
      </c>
      <c r="B362" s="9">
        <v>44936</v>
      </c>
      <c r="C362" s="10">
        <v>44067</v>
      </c>
      <c r="D362" s="10">
        <v>44067</v>
      </c>
      <c r="E362" s="11">
        <f t="shared" si="6"/>
        <v>2.4166666666666665</v>
      </c>
      <c r="F362" s="12"/>
      <c r="G362" s="12"/>
      <c r="H362" s="13" t="s">
        <v>531</v>
      </c>
    </row>
    <row r="363" spans="1:8" ht="12" x14ac:dyDescent="0.25">
      <c r="A363" s="14" t="s">
        <v>551</v>
      </c>
      <c r="B363" s="9">
        <v>44936</v>
      </c>
      <c r="C363" s="10">
        <v>44067</v>
      </c>
      <c r="D363" s="10">
        <v>44067</v>
      </c>
      <c r="E363" s="11">
        <f t="shared" si="6"/>
        <v>2.4166666666666665</v>
      </c>
      <c r="F363" s="12"/>
      <c r="G363" s="12"/>
      <c r="H363" s="13" t="s">
        <v>552</v>
      </c>
    </row>
    <row r="364" spans="1:8" ht="12" x14ac:dyDescent="0.25">
      <c r="A364" s="14" t="s">
        <v>553</v>
      </c>
      <c r="B364" s="9">
        <v>44936</v>
      </c>
      <c r="C364" s="10">
        <v>44067</v>
      </c>
      <c r="D364" s="10">
        <v>44067</v>
      </c>
      <c r="E364" s="11">
        <f t="shared" si="6"/>
        <v>2.4166666666666665</v>
      </c>
      <c r="F364" s="12"/>
      <c r="G364" s="12"/>
      <c r="H364" s="13" t="s">
        <v>58</v>
      </c>
    </row>
    <row r="365" spans="1:8" ht="12" x14ac:dyDescent="0.25">
      <c r="A365" s="14" t="s">
        <v>554</v>
      </c>
      <c r="B365" s="9">
        <v>44936</v>
      </c>
      <c r="C365" s="10">
        <v>44067</v>
      </c>
      <c r="D365" s="10">
        <v>44067</v>
      </c>
      <c r="E365" s="11">
        <f t="shared" si="6"/>
        <v>2.4166666666666665</v>
      </c>
      <c r="F365" s="12"/>
      <c r="G365" s="12"/>
      <c r="H365" s="13" t="s">
        <v>440</v>
      </c>
    </row>
    <row r="366" spans="1:8" ht="12" x14ac:dyDescent="0.25">
      <c r="A366" s="14" t="s">
        <v>555</v>
      </c>
      <c r="B366" s="9">
        <v>44936</v>
      </c>
      <c r="C366" s="10">
        <v>44067</v>
      </c>
      <c r="D366" s="10">
        <v>44067</v>
      </c>
      <c r="E366" s="11">
        <f t="shared" si="6"/>
        <v>2.4166666666666665</v>
      </c>
      <c r="F366" s="12"/>
      <c r="G366" s="12"/>
      <c r="H366" s="13" t="s">
        <v>48</v>
      </c>
    </row>
    <row r="367" spans="1:8" ht="12" x14ac:dyDescent="0.25">
      <c r="A367" s="14" t="s">
        <v>556</v>
      </c>
      <c r="B367" s="9">
        <v>44936</v>
      </c>
      <c r="C367" s="10">
        <v>44067</v>
      </c>
      <c r="D367" s="10">
        <v>44067</v>
      </c>
      <c r="E367" s="11">
        <f t="shared" si="6"/>
        <v>2.4166666666666665</v>
      </c>
      <c r="F367" s="12"/>
      <c r="G367" s="12"/>
      <c r="H367" s="13" t="s">
        <v>189</v>
      </c>
    </row>
    <row r="368" spans="1:8" ht="12" x14ac:dyDescent="0.25">
      <c r="A368" s="14" t="s">
        <v>557</v>
      </c>
      <c r="B368" s="9">
        <v>44936</v>
      </c>
      <c r="C368" s="10">
        <v>44067</v>
      </c>
      <c r="D368" s="10">
        <v>44067</v>
      </c>
      <c r="E368" s="11">
        <f t="shared" si="6"/>
        <v>2.4166666666666665</v>
      </c>
      <c r="F368" s="12"/>
      <c r="G368" s="12"/>
      <c r="H368" s="13" t="s">
        <v>558</v>
      </c>
    </row>
    <row r="369" spans="1:8" ht="12" x14ac:dyDescent="0.25">
      <c r="A369" s="14" t="s">
        <v>559</v>
      </c>
      <c r="B369" s="9">
        <v>44936</v>
      </c>
      <c r="C369" s="10">
        <v>44067</v>
      </c>
      <c r="D369" s="10">
        <v>44067</v>
      </c>
      <c r="E369" s="11">
        <f t="shared" si="6"/>
        <v>2.4166666666666665</v>
      </c>
      <c r="F369" s="12"/>
      <c r="G369" s="12"/>
      <c r="H369" s="13" t="s">
        <v>58</v>
      </c>
    </row>
    <row r="370" spans="1:8" ht="12" x14ac:dyDescent="0.25">
      <c r="A370" s="14" t="s">
        <v>560</v>
      </c>
      <c r="B370" s="9">
        <v>44936</v>
      </c>
      <c r="C370" s="10">
        <v>44067</v>
      </c>
      <c r="D370" s="10">
        <v>44067</v>
      </c>
      <c r="E370" s="11">
        <f t="shared" si="6"/>
        <v>2.4166666666666665</v>
      </c>
      <c r="F370" s="12"/>
      <c r="G370" s="12"/>
      <c r="H370" s="13" t="s">
        <v>503</v>
      </c>
    </row>
    <row r="371" spans="1:8" ht="12" x14ac:dyDescent="0.25">
      <c r="A371" s="14" t="s">
        <v>561</v>
      </c>
      <c r="B371" s="9">
        <v>44936</v>
      </c>
      <c r="C371" s="10">
        <v>44067</v>
      </c>
      <c r="D371" s="10">
        <v>44067</v>
      </c>
      <c r="E371" s="11">
        <f t="shared" si="6"/>
        <v>2.4166666666666665</v>
      </c>
      <c r="F371" s="12"/>
      <c r="G371" s="12"/>
      <c r="H371" s="13" t="s">
        <v>562</v>
      </c>
    </row>
    <row r="372" spans="1:8" ht="12" x14ac:dyDescent="0.25">
      <c r="A372" s="14" t="s">
        <v>563</v>
      </c>
      <c r="B372" s="9">
        <v>44936</v>
      </c>
      <c r="C372" s="10">
        <v>44067</v>
      </c>
      <c r="D372" s="10">
        <v>44067</v>
      </c>
      <c r="E372" s="11">
        <f t="shared" si="6"/>
        <v>2.4166666666666665</v>
      </c>
      <c r="F372" s="12"/>
      <c r="G372" s="12"/>
      <c r="H372" s="13" t="s">
        <v>564</v>
      </c>
    </row>
    <row r="373" spans="1:8" ht="12" x14ac:dyDescent="0.25">
      <c r="A373" s="14" t="s">
        <v>565</v>
      </c>
      <c r="B373" s="9">
        <v>44936</v>
      </c>
      <c r="C373" s="10">
        <v>44067</v>
      </c>
      <c r="D373" s="10">
        <v>44067</v>
      </c>
      <c r="E373" s="11">
        <f t="shared" si="6"/>
        <v>2.4166666666666665</v>
      </c>
      <c r="F373" s="12"/>
      <c r="G373" s="12"/>
      <c r="H373" s="13" t="s">
        <v>58</v>
      </c>
    </row>
    <row r="374" spans="1:8" ht="12" x14ac:dyDescent="0.25">
      <c r="A374" s="14" t="s">
        <v>566</v>
      </c>
      <c r="B374" s="9">
        <v>44936</v>
      </c>
      <c r="C374" s="10">
        <v>44067</v>
      </c>
      <c r="D374" s="10">
        <v>44067</v>
      </c>
      <c r="E374" s="11">
        <f t="shared" si="6"/>
        <v>2.4166666666666665</v>
      </c>
      <c r="F374" s="12"/>
      <c r="G374" s="12"/>
      <c r="H374" s="13" t="s">
        <v>223</v>
      </c>
    </row>
    <row r="375" spans="1:8" ht="12" x14ac:dyDescent="0.25">
      <c r="A375" s="14" t="s">
        <v>567</v>
      </c>
      <c r="B375" s="9">
        <v>44936</v>
      </c>
      <c r="C375" s="10">
        <v>43339</v>
      </c>
      <c r="D375" s="10">
        <v>43339</v>
      </c>
      <c r="E375" s="11">
        <f>(((YEAR(B375)-YEAR(D375))*12+MONTH(B375)-MONTH(D375))/12-F375-G375)*0.5</f>
        <v>2.2083333333333335</v>
      </c>
      <c r="F375" s="12"/>
      <c r="G375" s="12"/>
      <c r="H375" s="13" t="s">
        <v>390</v>
      </c>
    </row>
    <row r="376" spans="1:8" ht="12" x14ac:dyDescent="0.25">
      <c r="A376" s="14" t="s">
        <v>568</v>
      </c>
      <c r="B376" s="9">
        <v>44936</v>
      </c>
      <c r="C376" s="10">
        <v>44137</v>
      </c>
      <c r="D376" s="10">
        <v>44137</v>
      </c>
      <c r="E376" s="11">
        <f>(((YEAR(B376)-YEAR(D376))*12+MONTH(B376)-MONTH(D376))/12-F376-G376)</f>
        <v>2.1666666666666665</v>
      </c>
      <c r="F376" s="12"/>
      <c r="G376" s="12"/>
      <c r="H376" s="13" t="s">
        <v>569</v>
      </c>
    </row>
    <row r="377" spans="1:8" ht="12" x14ac:dyDescent="0.25">
      <c r="A377" s="14" t="s">
        <v>570</v>
      </c>
      <c r="B377" s="9">
        <v>44936</v>
      </c>
      <c r="C377" s="10">
        <v>43703</v>
      </c>
      <c r="D377" s="10">
        <v>43703</v>
      </c>
      <c r="E377" s="11">
        <f>((YEAR(B377)-YEAR(D377))*12+MONTH(B377)-MONTH(D377))/12-F377-G377</f>
        <v>2.1166666666666663</v>
      </c>
      <c r="F377" s="12"/>
      <c r="G377" s="12">
        <f>0.8+0.5</f>
        <v>1.3</v>
      </c>
      <c r="H377" s="13" t="s">
        <v>571</v>
      </c>
    </row>
    <row r="378" spans="1:8" ht="12" x14ac:dyDescent="0.25">
      <c r="A378" s="14" t="s">
        <v>572</v>
      </c>
      <c r="B378" s="9">
        <v>44936</v>
      </c>
      <c r="C378" s="10">
        <v>44067</v>
      </c>
      <c r="D378" s="10">
        <v>44067</v>
      </c>
      <c r="E378" s="11">
        <f>(((YEAR(B378)-YEAR(D378))*12+MONTH(B378)-MONTH(D378))/12-F378-G378)*0.8</f>
        <v>2.0933333333333333</v>
      </c>
      <c r="F378" s="12"/>
      <c r="G378" s="12">
        <v>-0.2</v>
      </c>
      <c r="H378" s="13" t="s">
        <v>573</v>
      </c>
    </row>
    <row r="379" spans="1:8" ht="12" x14ac:dyDescent="0.25">
      <c r="A379" s="14" t="s">
        <v>574</v>
      </c>
      <c r="B379" s="9">
        <v>44936</v>
      </c>
      <c r="C379" s="10">
        <v>44067</v>
      </c>
      <c r="D379" s="10">
        <v>44067</v>
      </c>
      <c r="E379" s="11">
        <f>((YEAR(B379)-YEAR(D379))*12+MONTH(B379)-MONTH(D379))/12-F379-G379</f>
        <v>1.9166666666666665</v>
      </c>
      <c r="F379" s="12"/>
      <c r="G379" s="12">
        <v>0.5</v>
      </c>
      <c r="H379" s="13" t="s">
        <v>327</v>
      </c>
    </row>
    <row r="380" spans="1:8" ht="12" x14ac:dyDescent="0.25">
      <c r="A380" s="14" t="s">
        <v>575</v>
      </c>
      <c r="B380" s="9">
        <v>44936</v>
      </c>
      <c r="C380" s="10">
        <v>43703</v>
      </c>
      <c r="D380" s="10">
        <v>43703</v>
      </c>
      <c r="E380" s="11">
        <f>(((YEAR(B380)-YEAR(D380))*12+MONTH(B380)-MONTH(D380))/12-F380-G380)*0.5</f>
        <v>1.7083333333333333</v>
      </c>
      <c r="F380" s="12"/>
      <c r="G380" s="12"/>
      <c r="H380" s="13" t="s">
        <v>58</v>
      </c>
    </row>
    <row r="381" spans="1:8" ht="12" x14ac:dyDescent="0.25">
      <c r="A381" s="14" t="s">
        <v>576</v>
      </c>
      <c r="B381" s="9">
        <v>44936</v>
      </c>
      <c r="C381" s="10">
        <v>44438</v>
      </c>
      <c r="D381" s="10">
        <v>44438</v>
      </c>
      <c r="E381" s="11">
        <f t="shared" ref="E381:E409" si="7">((YEAR(B381)-YEAR(D381))*12+MONTH(B381)-MONTH(D381))/12-F381-G381</f>
        <v>1.4166666666666667</v>
      </c>
      <c r="F381" s="12"/>
      <c r="G381" s="12"/>
      <c r="H381" s="13" t="s">
        <v>223</v>
      </c>
    </row>
    <row r="382" spans="1:8" ht="12" x14ac:dyDescent="0.25">
      <c r="A382" s="14" t="s">
        <v>577</v>
      </c>
      <c r="B382" s="9">
        <v>44936</v>
      </c>
      <c r="C382" s="10">
        <v>44438</v>
      </c>
      <c r="D382" s="10">
        <v>44438</v>
      </c>
      <c r="E382" s="11">
        <f t="shared" si="7"/>
        <v>1.4166666666666667</v>
      </c>
      <c r="F382" s="12"/>
      <c r="G382" s="12"/>
      <c r="H382" s="13" t="s">
        <v>578</v>
      </c>
    </row>
    <row r="383" spans="1:8" ht="12" x14ac:dyDescent="0.25">
      <c r="A383" s="14" t="s">
        <v>579</v>
      </c>
      <c r="B383" s="9">
        <v>44936</v>
      </c>
      <c r="C383" s="10">
        <v>44438</v>
      </c>
      <c r="D383" s="10">
        <v>44438</v>
      </c>
      <c r="E383" s="11">
        <f t="shared" si="7"/>
        <v>1.4166666666666667</v>
      </c>
      <c r="F383" s="12"/>
      <c r="G383" s="12"/>
      <c r="H383" s="13" t="s">
        <v>496</v>
      </c>
    </row>
    <row r="384" spans="1:8" ht="12" x14ac:dyDescent="0.25">
      <c r="A384" s="14" t="s">
        <v>580</v>
      </c>
      <c r="B384" s="9">
        <v>44936</v>
      </c>
      <c r="C384" s="10">
        <v>44438</v>
      </c>
      <c r="D384" s="10">
        <v>44438</v>
      </c>
      <c r="E384" s="11">
        <f t="shared" si="7"/>
        <v>1.4166666666666667</v>
      </c>
      <c r="F384" s="12"/>
      <c r="G384" s="12"/>
      <c r="H384" s="13" t="s">
        <v>58</v>
      </c>
    </row>
    <row r="385" spans="1:8" ht="12" x14ac:dyDescent="0.25">
      <c r="A385" s="14" t="s">
        <v>581</v>
      </c>
      <c r="B385" s="9">
        <v>44936</v>
      </c>
      <c r="C385" s="10">
        <v>44438</v>
      </c>
      <c r="D385" s="10">
        <v>44438</v>
      </c>
      <c r="E385" s="11">
        <f t="shared" si="7"/>
        <v>1.4166666666666667</v>
      </c>
      <c r="F385" s="12"/>
      <c r="G385" s="12"/>
      <c r="H385" s="13" t="s">
        <v>58</v>
      </c>
    </row>
    <row r="386" spans="1:8" ht="12" x14ac:dyDescent="0.25">
      <c r="A386" s="14" t="s">
        <v>582</v>
      </c>
      <c r="B386" s="9">
        <v>44936</v>
      </c>
      <c r="C386" s="10">
        <v>44438</v>
      </c>
      <c r="D386" s="10">
        <v>44438</v>
      </c>
      <c r="E386" s="11">
        <f t="shared" si="7"/>
        <v>1.4166666666666667</v>
      </c>
      <c r="F386" s="12"/>
      <c r="G386" s="12"/>
      <c r="H386" s="13" t="s">
        <v>58</v>
      </c>
    </row>
    <row r="387" spans="1:8" ht="12" x14ac:dyDescent="0.25">
      <c r="A387" s="14" t="s">
        <v>583</v>
      </c>
      <c r="B387" s="9">
        <v>44936</v>
      </c>
      <c r="C387" s="10">
        <v>44438</v>
      </c>
      <c r="D387" s="10">
        <v>44438</v>
      </c>
      <c r="E387" s="11">
        <f t="shared" si="7"/>
        <v>1.4166666666666667</v>
      </c>
      <c r="F387" s="12"/>
      <c r="G387" s="12"/>
      <c r="H387" s="13" t="s">
        <v>584</v>
      </c>
    </row>
    <row r="388" spans="1:8" ht="12" x14ac:dyDescent="0.25">
      <c r="A388" s="14" t="s">
        <v>585</v>
      </c>
      <c r="B388" s="9">
        <v>44936</v>
      </c>
      <c r="C388" s="10">
        <v>44438</v>
      </c>
      <c r="D388" s="10">
        <v>44438</v>
      </c>
      <c r="E388" s="11">
        <f t="shared" si="7"/>
        <v>1.4166666666666667</v>
      </c>
      <c r="F388" s="12"/>
      <c r="G388" s="12"/>
      <c r="H388" s="13" t="s">
        <v>58</v>
      </c>
    </row>
    <row r="389" spans="1:8" ht="12" x14ac:dyDescent="0.25">
      <c r="A389" s="14" t="s">
        <v>586</v>
      </c>
      <c r="B389" s="9">
        <v>44936</v>
      </c>
      <c r="C389" s="10">
        <v>44438</v>
      </c>
      <c r="D389" s="10">
        <v>44438</v>
      </c>
      <c r="E389" s="11">
        <f t="shared" si="7"/>
        <v>1.4166666666666667</v>
      </c>
      <c r="F389" s="12"/>
      <c r="G389" s="12"/>
      <c r="H389" s="13" t="s">
        <v>587</v>
      </c>
    </row>
    <row r="390" spans="1:8" ht="12" x14ac:dyDescent="0.25">
      <c r="A390" s="14" t="s">
        <v>588</v>
      </c>
      <c r="B390" s="9">
        <v>44936</v>
      </c>
      <c r="C390" s="10">
        <v>44438</v>
      </c>
      <c r="D390" s="10">
        <v>44438</v>
      </c>
      <c r="E390" s="11">
        <f t="shared" si="7"/>
        <v>1.4166666666666667</v>
      </c>
      <c r="F390" s="12"/>
      <c r="G390" s="12"/>
      <c r="H390" s="13" t="s">
        <v>127</v>
      </c>
    </row>
    <row r="391" spans="1:8" ht="12" x14ac:dyDescent="0.25">
      <c r="A391" s="14" t="s">
        <v>589</v>
      </c>
      <c r="B391" s="9">
        <v>44936</v>
      </c>
      <c r="C391" s="10">
        <v>44438</v>
      </c>
      <c r="D391" s="10">
        <v>44438</v>
      </c>
      <c r="E391" s="11">
        <f t="shared" si="7"/>
        <v>1.4166666666666667</v>
      </c>
      <c r="F391" s="12"/>
      <c r="G391" s="12"/>
      <c r="H391" s="13" t="s">
        <v>590</v>
      </c>
    </row>
    <row r="392" spans="1:8" ht="12" x14ac:dyDescent="0.25">
      <c r="A392" s="14" t="s">
        <v>591</v>
      </c>
      <c r="B392" s="9">
        <v>44936</v>
      </c>
      <c r="C392" s="10">
        <v>44438</v>
      </c>
      <c r="D392" s="10">
        <v>44438</v>
      </c>
      <c r="E392" s="11">
        <f t="shared" si="7"/>
        <v>1.4166666666666667</v>
      </c>
      <c r="F392" s="12"/>
      <c r="G392" s="12"/>
      <c r="H392" s="13" t="s">
        <v>223</v>
      </c>
    </row>
    <row r="393" spans="1:8" ht="12" x14ac:dyDescent="0.25">
      <c r="A393" s="14" t="s">
        <v>592</v>
      </c>
      <c r="B393" s="9">
        <v>44936</v>
      </c>
      <c r="C393" s="10">
        <v>44438</v>
      </c>
      <c r="D393" s="10">
        <v>44438</v>
      </c>
      <c r="E393" s="11">
        <f t="shared" si="7"/>
        <v>1.4166666666666667</v>
      </c>
      <c r="F393" s="12"/>
      <c r="G393" s="12"/>
      <c r="H393" s="13" t="s">
        <v>58</v>
      </c>
    </row>
    <row r="394" spans="1:8" ht="12" x14ac:dyDescent="0.25">
      <c r="A394" s="14" t="s">
        <v>593</v>
      </c>
      <c r="B394" s="9">
        <v>44936</v>
      </c>
      <c r="C394" s="10">
        <v>44438</v>
      </c>
      <c r="D394" s="10">
        <v>44438</v>
      </c>
      <c r="E394" s="11">
        <f t="shared" si="7"/>
        <v>1.4166666666666667</v>
      </c>
      <c r="F394" s="12"/>
      <c r="G394" s="12"/>
      <c r="H394" s="13" t="s">
        <v>594</v>
      </c>
    </row>
    <row r="395" spans="1:8" ht="12" x14ac:dyDescent="0.25">
      <c r="A395" s="14" t="s">
        <v>595</v>
      </c>
      <c r="B395" s="9">
        <v>44936</v>
      </c>
      <c r="C395" s="10">
        <v>44438</v>
      </c>
      <c r="D395" s="10">
        <v>44438</v>
      </c>
      <c r="E395" s="11">
        <f t="shared" si="7"/>
        <v>1.4166666666666667</v>
      </c>
      <c r="F395" s="12"/>
      <c r="G395" s="12"/>
      <c r="H395" s="13" t="s">
        <v>596</v>
      </c>
    </row>
    <row r="396" spans="1:8" ht="12" x14ac:dyDescent="0.25">
      <c r="A396" s="14" t="s">
        <v>597</v>
      </c>
      <c r="B396" s="9">
        <v>44936</v>
      </c>
      <c r="C396" s="10">
        <v>44438</v>
      </c>
      <c r="D396" s="10">
        <v>44438</v>
      </c>
      <c r="E396" s="11">
        <f t="shared" si="7"/>
        <v>1.4166666666666667</v>
      </c>
      <c r="F396" s="12"/>
      <c r="G396" s="12"/>
      <c r="H396" s="13" t="s">
        <v>127</v>
      </c>
    </row>
    <row r="397" spans="1:8" ht="12" x14ac:dyDescent="0.25">
      <c r="A397" s="14" t="s">
        <v>598</v>
      </c>
      <c r="B397" s="9">
        <v>44936</v>
      </c>
      <c r="C397" s="10">
        <v>44438</v>
      </c>
      <c r="D397" s="10">
        <v>44438</v>
      </c>
      <c r="E397" s="11">
        <f t="shared" si="7"/>
        <v>1.4166666666666667</v>
      </c>
      <c r="F397" s="12"/>
      <c r="G397" s="12"/>
      <c r="H397" s="13" t="s">
        <v>333</v>
      </c>
    </row>
    <row r="398" spans="1:8" ht="12" x14ac:dyDescent="0.25">
      <c r="A398" s="14" t="s">
        <v>599</v>
      </c>
      <c r="B398" s="9">
        <v>44936</v>
      </c>
      <c r="C398" s="10">
        <v>44438</v>
      </c>
      <c r="D398" s="10">
        <v>44438</v>
      </c>
      <c r="E398" s="11">
        <f t="shared" si="7"/>
        <v>1.4166666666666667</v>
      </c>
      <c r="F398" s="12"/>
      <c r="G398" s="12"/>
      <c r="H398" s="13" t="s">
        <v>521</v>
      </c>
    </row>
    <row r="399" spans="1:8" ht="12" x14ac:dyDescent="0.25">
      <c r="A399" s="14" t="s">
        <v>600</v>
      </c>
      <c r="B399" s="9">
        <v>44936</v>
      </c>
      <c r="C399" s="10">
        <v>44438</v>
      </c>
      <c r="D399" s="10">
        <v>44438</v>
      </c>
      <c r="E399" s="11">
        <f t="shared" si="7"/>
        <v>1.4166666666666667</v>
      </c>
      <c r="F399" s="12"/>
      <c r="G399" s="12"/>
      <c r="H399" s="13" t="s">
        <v>601</v>
      </c>
    </row>
    <row r="400" spans="1:8" ht="12" x14ac:dyDescent="0.25">
      <c r="A400" s="14" t="s">
        <v>602</v>
      </c>
      <c r="B400" s="9">
        <v>44936</v>
      </c>
      <c r="C400" s="10">
        <v>44438</v>
      </c>
      <c r="D400" s="10">
        <v>44438</v>
      </c>
      <c r="E400" s="11">
        <f t="shared" si="7"/>
        <v>1.4166666666666667</v>
      </c>
      <c r="F400" s="12"/>
      <c r="G400" s="12"/>
      <c r="H400" s="13" t="s">
        <v>603</v>
      </c>
    </row>
    <row r="401" spans="1:8" ht="12" x14ac:dyDescent="0.25">
      <c r="A401" s="14" t="s">
        <v>604</v>
      </c>
      <c r="B401" s="9">
        <v>44936</v>
      </c>
      <c r="C401" s="10">
        <v>44438</v>
      </c>
      <c r="D401" s="10">
        <v>44438</v>
      </c>
      <c r="E401" s="11">
        <f t="shared" si="7"/>
        <v>1.4166666666666667</v>
      </c>
      <c r="F401" s="12"/>
      <c r="G401" s="12"/>
      <c r="H401" s="13" t="s">
        <v>605</v>
      </c>
    </row>
    <row r="402" spans="1:8" ht="12" x14ac:dyDescent="0.25">
      <c r="A402" s="14" t="s">
        <v>606</v>
      </c>
      <c r="B402" s="9">
        <v>44936</v>
      </c>
      <c r="C402" s="10">
        <v>44438</v>
      </c>
      <c r="D402" s="10">
        <v>44438</v>
      </c>
      <c r="E402" s="11">
        <f t="shared" si="7"/>
        <v>1.4166666666666667</v>
      </c>
      <c r="F402" s="12"/>
      <c r="G402" s="12"/>
      <c r="H402" s="13" t="s">
        <v>607</v>
      </c>
    </row>
    <row r="403" spans="1:8" ht="12" x14ac:dyDescent="0.25">
      <c r="A403" s="14" t="s">
        <v>608</v>
      </c>
      <c r="B403" s="9">
        <v>44936</v>
      </c>
      <c r="C403" s="10">
        <v>44438</v>
      </c>
      <c r="D403" s="10">
        <v>44438</v>
      </c>
      <c r="E403" s="11">
        <f t="shared" si="7"/>
        <v>1.4166666666666667</v>
      </c>
      <c r="F403" s="12"/>
      <c r="G403" s="12"/>
      <c r="H403" s="13" t="s">
        <v>327</v>
      </c>
    </row>
    <row r="404" spans="1:8" ht="12" x14ac:dyDescent="0.25">
      <c r="A404" s="14" t="s">
        <v>609</v>
      </c>
      <c r="B404" s="9">
        <v>44936</v>
      </c>
      <c r="C404" s="10">
        <v>44438</v>
      </c>
      <c r="D404" s="10">
        <v>44438</v>
      </c>
      <c r="E404" s="11">
        <f t="shared" si="7"/>
        <v>1.4166666666666667</v>
      </c>
      <c r="F404" s="12"/>
      <c r="G404" s="12"/>
      <c r="H404" s="13" t="s">
        <v>58</v>
      </c>
    </row>
    <row r="405" spans="1:8" ht="12" x14ac:dyDescent="0.25">
      <c r="A405" s="14" t="s">
        <v>610</v>
      </c>
      <c r="B405" s="9">
        <v>44936</v>
      </c>
      <c r="C405" s="10">
        <v>44438</v>
      </c>
      <c r="D405" s="10">
        <v>44438</v>
      </c>
      <c r="E405" s="11">
        <f t="shared" si="7"/>
        <v>1.4166666666666667</v>
      </c>
      <c r="F405" s="12"/>
      <c r="G405" s="12"/>
      <c r="H405" s="13" t="s">
        <v>346</v>
      </c>
    </row>
    <row r="406" spans="1:8" ht="12" x14ac:dyDescent="0.25">
      <c r="A406" s="14" t="s">
        <v>611</v>
      </c>
      <c r="B406" s="9">
        <v>44936</v>
      </c>
      <c r="C406" s="10">
        <v>44438</v>
      </c>
      <c r="D406" s="10">
        <v>44438</v>
      </c>
      <c r="E406" s="11">
        <f t="shared" si="7"/>
        <v>1.4166666666666667</v>
      </c>
      <c r="F406" s="12"/>
      <c r="G406" s="12"/>
      <c r="H406" s="13" t="s">
        <v>612</v>
      </c>
    </row>
    <row r="407" spans="1:8" ht="12" x14ac:dyDescent="0.25">
      <c r="A407" s="14" t="s">
        <v>613</v>
      </c>
      <c r="B407" s="9">
        <v>44936</v>
      </c>
      <c r="C407" s="10">
        <v>44438</v>
      </c>
      <c r="D407" s="10">
        <v>44438</v>
      </c>
      <c r="E407" s="11">
        <f t="shared" si="7"/>
        <v>1.4166666666666667</v>
      </c>
      <c r="F407" s="12"/>
      <c r="G407" s="12"/>
      <c r="H407" s="13" t="s">
        <v>614</v>
      </c>
    </row>
    <row r="408" spans="1:8" ht="12" x14ac:dyDescent="0.25">
      <c r="A408" s="14" t="s">
        <v>615</v>
      </c>
      <c r="B408" s="9">
        <v>44936</v>
      </c>
      <c r="C408" s="10">
        <v>44438</v>
      </c>
      <c r="D408" s="10">
        <v>44438</v>
      </c>
      <c r="E408" s="11">
        <f t="shared" si="7"/>
        <v>1.4166666666666667</v>
      </c>
      <c r="F408" s="12"/>
      <c r="G408" s="12"/>
      <c r="H408" s="13" t="s">
        <v>58</v>
      </c>
    </row>
    <row r="409" spans="1:8" ht="12" x14ac:dyDescent="0.25">
      <c r="A409" s="14" t="s">
        <v>616</v>
      </c>
      <c r="B409" s="9">
        <v>44936</v>
      </c>
      <c r="C409" s="10">
        <v>44438</v>
      </c>
      <c r="D409" s="10">
        <v>44438</v>
      </c>
      <c r="E409" s="11">
        <f t="shared" si="7"/>
        <v>1.4166666666666667</v>
      </c>
      <c r="F409" s="12"/>
      <c r="G409" s="12"/>
      <c r="H409" s="13" t="s">
        <v>584</v>
      </c>
    </row>
    <row r="410" spans="1:8" ht="12" x14ac:dyDescent="0.25">
      <c r="A410" s="14" t="s">
        <v>617</v>
      </c>
      <c r="B410" s="9">
        <v>44936</v>
      </c>
      <c r="C410" s="10">
        <v>44446</v>
      </c>
      <c r="D410" s="10">
        <v>44446</v>
      </c>
      <c r="E410" s="11">
        <f>(((YEAR(B410)-YEAR(D410))*12+MONTH(B410)-MONTH(D410))/12-F410-G410)*0.6</f>
        <v>0.49999999999999994</v>
      </c>
      <c r="F410" s="12"/>
      <c r="G410" s="12">
        <v>0.5</v>
      </c>
      <c r="H410" s="13" t="s">
        <v>464</v>
      </c>
    </row>
    <row r="411" spans="1:8" ht="12" x14ac:dyDescent="0.25">
      <c r="A411" s="14" t="s">
        <v>618</v>
      </c>
      <c r="B411" s="9">
        <v>44936</v>
      </c>
      <c r="C411" s="10">
        <v>44802</v>
      </c>
      <c r="D411" s="10">
        <v>44802</v>
      </c>
      <c r="E411" s="11">
        <f t="shared" ref="E411:E458" si="8">((YEAR(B411)-YEAR(D411))*12+MONTH(B411)-MONTH(D411))/12-F411-G411</f>
        <v>0.41666666666666669</v>
      </c>
      <c r="F411" s="12"/>
      <c r="G411" s="12"/>
      <c r="H411" s="13" t="s">
        <v>619</v>
      </c>
    </row>
    <row r="412" spans="1:8" ht="12" x14ac:dyDescent="0.25">
      <c r="A412" s="14" t="s">
        <v>620</v>
      </c>
      <c r="B412" s="9">
        <v>44936</v>
      </c>
      <c r="C412" s="10">
        <v>44802</v>
      </c>
      <c r="D412" s="10">
        <v>44802</v>
      </c>
      <c r="E412" s="11">
        <f t="shared" si="8"/>
        <v>0.41666666666666669</v>
      </c>
      <c r="F412" s="12"/>
      <c r="G412" s="12"/>
      <c r="H412" s="13" t="s">
        <v>621</v>
      </c>
    </row>
    <row r="413" spans="1:8" ht="12" x14ac:dyDescent="0.25">
      <c r="A413" s="14" t="s">
        <v>622</v>
      </c>
      <c r="B413" s="9">
        <v>44936</v>
      </c>
      <c r="C413" s="10">
        <v>44802</v>
      </c>
      <c r="D413" s="10">
        <v>44802</v>
      </c>
      <c r="E413" s="11">
        <f t="shared" si="8"/>
        <v>0.41666666666666669</v>
      </c>
      <c r="F413" s="12"/>
      <c r="G413" s="12"/>
      <c r="H413" s="13" t="s">
        <v>531</v>
      </c>
    </row>
    <row r="414" spans="1:8" ht="12" x14ac:dyDescent="0.25">
      <c r="A414" s="14" t="s">
        <v>623</v>
      </c>
      <c r="B414" s="9">
        <v>44936</v>
      </c>
      <c r="C414" s="10">
        <v>44802</v>
      </c>
      <c r="D414" s="10">
        <v>44802</v>
      </c>
      <c r="E414" s="11">
        <f t="shared" si="8"/>
        <v>0.41666666666666669</v>
      </c>
      <c r="F414" s="12"/>
      <c r="G414" s="12"/>
      <c r="H414" s="13" t="s">
        <v>58</v>
      </c>
    </row>
    <row r="415" spans="1:8" ht="12" x14ac:dyDescent="0.25">
      <c r="A415" s="14" t="s">
        <v>624</v>
      </c>
      <c r="B415" s="9">
        <v>44936</v>
      </c>
      <c r="C415" s="10">
        <v>44802</v>
      </c>
      <c r="D415" s="10">
        <v>44802</v>
      </c>
      <c r="E415" s="11">
        <f t="shared" si="8"/>
        <v>0.41666666666666669</v>
      </c>
      <c r="F415" s="12"/>
      <c r="G415" s="12"/>
      <c r="H415" s="13" t="s">
        <v>625</v>
      </c>
    </row>
    <row r="416" spans="1:8" ht="12" x14ac:dyDescent="0.25">
      <c r="A416" s="14" t="s">
        <v>626</v>
      </c>
      <c r="B416" s="9">
        <v>44936</v>
      </c>
      <c r="C416" s="10">
        <v>44802</v>
      </c>
      <c r="D416" s="10">
        <v>44802</v>
      </c>
      <c r="E416" s="11">
        <f t="shared" si="8"/>
        <v>0.41666666666666669</v>
      </c>
      <c r="F416" s="12"/>
      <c r="G416" s="12"/>
      <c r="H416" s="13" t="s">
        <v>223</v>
      </c>
    </row>
    <row r="417" spans="1:8" ht="12" x14ac:dyDescent="0.25">
      <c r="A417" s="14" t="s">
        <v>627</v>
      </c>
      <c r="B417" s="9">
        <v>44936</v>
      </c>
      <c r="C417" s="10">
        <v>44802</v>
      </c>
      <c r="D417" s="10">
        <v>44802</v>
      </c>
      <c r="E417" s="11">
        <f t="shared" si="8"/>
        <v>0.41666666666666669</v>
      </c>
      <c r="F417" s="12"/>
      <c r="G417" s="12"/>
      <c r="H417" s="13" t="s">
        <v>373</v>
      </c>
    </row>
    <row r="418" spans="1:8" ht="12" x14ac:dyDescent="0.25">
      <c r="A418" s="14" t="s">
        <v>628</v>
      </c>
      <c r="B418" s="9">
        <v>44936</v>
      </c>
      <c r="C418" s="10">
        <v>44802</v>
      </c>
      <c r="D418" s="10">
        <v>44802</v>
      </c>
      <c r="E418" s="11">
        <f t="shared" si="8"/>
        <v>0.41666666666666669</v>
      </c>
      <c r="F418" s="12"/>
      <c r="G418" s="12"/>
      <c r="H418" s="13" t="s">
        <v>629</v>
      </c>
    </row>
    <row r="419" spans="1:8" ht="12" x14ac:dyDescent="0.25">
      <c r="A419" s="14" t="s">
        <v>630</v>
      </c>
      <c r="B419" s="9">
        <v>44936</v>
      </c>
      <c r="C419" s="10">
        <v>44802</v>
      </c>
      <c r="D419" s="10">
        <v>44802</v>
      </c>
      <c r="E419" s="11">
        <f t="shared" si="8"/>
        <v>0.41666666666666669</v>
      </c>
      <c r="F419" s="12"/>
      <c r="G419" s="12"/>
      <c r="H419" s="13" t="s">
        <v>127</v>
      </c>
    </row>
    <row r="420" spans="1:8" ht="12" x14ac:dyDescent="0.25">
      <c r="A420" s="14" t="s">
        <v>631</v>
      </c>
      <c r="B420" s="9">
        <v>44936</v>
      </c>
      <c r="C420" s="10">
        <v>44802</v>
      </c>
      <c r="D420" s="10">
        <v>44802</v>
      </c>
      <c r="E420" s="11">
        <f t="shared" si="8"/>
        <v>0.41666666666666669</v>
      </c>
      <c r="F420" s="12"/>
      <c r="G420" s="12"/>
      <c r="H420" s="13" t="s">
        <v>632</v>
      </c>
    </row>
    <row r="421" spans="1:8" ht="12" x14ac:dyDescent="0.25">
      <c r="A421" s="14" t="s">
        <v>633</v>
      </c>
      <c r="B421" s="9">
        <v>44936</v>
      </c>
      <c r="C421" s="10">
        <v>44802</v>
      </c>
      <c r="D421" s="10">
        <v>44802</v>
      </c>
      <c r="E421" s="11">
        <f t="shared" si="8"/>
        <v>0.41666666666666669</v>
      </c>
      <c r="F421" s="12"/>
      <c r="G421" s="12"/>
      <c r="H421" s="13" t="s">
        <v>531</v>
      </c>
    </row>
    <row r="422" spans="1:8" ht="12" x14ac:dyDescent="0.25">
      <c r="A422" s="14" t="s">
        <v>634</v>
      </c>
      <c r="B422" s="9">
        <v>44936</v>
      </c>
      <c r="C422" s="10">
        <v>44802</v>
      </c>
      <c r="D422" s="10">
        <v>44802</v>
      </c>
      <c r="E422" s="11">
        <f t="shared" si="8"/>
        <v>0.41666666666666669</v>
      </c>
      <c r="F422" s="12"/>
      <c r="G422" s="12"/>
      <c r="H422" s="13" t="s">
        <v>30</v>
      </c>
    </row>
    <row r="423" spans="1:8" ht="12" x14ac:dyDescent="0.25">
      <c r="A423" s="14" t="s">
        <v>635</v>
      </c>
      <c r="B423" s="9">
        <v>44936</v>
      </c>
      <c r="C423" s="10">
        <v>44802</v>
      </c>
      <c r="D423" s="10">
        <v>44802</v>
      </c>
      <c r="E423" s="11">
        <f t="shared" si="8"/>
        <v>0.41666666666666669</v>
      </c>
      <c r="F423" s="12"/>
      <c r="G423" s="12"/>
      <c r="H423" s="13" t="s">
        <v>58</v>
      </c>
    </row>
    <row r="424" spans="1:8" ht="12" x14ac:dyDescent="0.25">
      <c r="A424" s="14" t="s">
        <v>636</v>
      </c>
      <c r="B424" s="9">
        <v>44936</v>
      </c>
      <c r="C424" s="10">
        <v>44802</v>
      </c>
      <c r="D424" s="10">
        <v>44802</v>
      </c>
      <c r="E424" s="11">
        <f t="shared" si="8"/>
        <v>0.41666666666666669</v>
      </c>
      <c r="F424" s="12"/>
      <c r="G424" s="12"/>
      <c r="H424" s="13" t="s">
        <v>30</v>
      </c>
    </row>
    <row r="425" spans="1:8" ht="12" x14ac:dyDescent="0.25">
      <c r="A425" s="14" t="s">
        <v>637</v>
      </c>
      <c r="B425" s="9">
        <v>44936</v>
      </c>
      <c r="C425" s="10">
        <v>44802</v>
      </c>
      <c r="D425" s="10">
        <v>44802</v>
      </c>
      <c r="E425" s="11">
        <f t="shared" si="8"/>
        <v>0.41666666666666669</v>
      </c>
      <c r="F425" s="12"/>
      <c r="G425" s="12"/>
      <c r="H425" s="13" t="s">
        <v>58</v>
      </c>
    </row>
    <row r="426" spans="1:8" ht="12" x14ac:dyDescent="0.25">
      <c r="A426" s="14" t="s">
        <v>638</v>
      </c>
      <c r="B426" s="9">
        <v>44936</v>
      </c>
      <c r="C426" s="10">
        <v>44802</v>
      </c>
      <c r="D426" s="10">
        <v>44802</v>
      </c>
      <c r="E426" s="11">
        <f t="shared" si="8"/>
        <v>0.41666666666666669</v>
      </c>
      <c r="F426" s="12"/>
      <c r="G426" s="12"/>
      <c r="H426" s="13" t="s">
        <v>58</v>
      </c>
    </row>
    <row r="427" spans="1:8" ht="12" x14ac:dyDescent="0.25">
      <c r="A427" s="14" t="s">
        <v>639</v>
      </c>
      <c r="B427" s="9">
        <v>44936</v>
      </c>
      <c r="C427" s="10">
        <v>44802</v>
      </c>
      <c r="D427" s="10">
        <v>44802</v>
      </c>
      <c r="E427" s="11">
        <f t="shared" si="8"/>
        <v>0.41666666666666669</v>
      </c>
      <c r="F427" s="12"/>
      <c r="G427" s="12"/>
      <c r="H427" s="13" t="s">
        <v>640</v>
      </c>
    </row>
    <row r="428" spans="1:8" ht="12" x14ac:dyDescent="0.25">
      <c r="A428" s="14" t="s">
        <v>641</v>
      </c>
      <c r="B428" s="9">
        <v>44936</v>
      </c>
      <c r="C428" s="10">
        <v>44802</v>
      </c>
      <c r="D428" s="10">
        <v>44802</v>
      </c>
      <c r="E428" s="11">
        <f t="shared" si="8"/>
        <v>0.41666666666666669</v>
      </c>
      <c r="F428" s="12"/>
      <c r="G428" s="12"/>
      <c r="H428" s="13" t="s">
        <v>58</v>
      </c>
    </row>
    <row r="429" spans="1:8" ht="12" x14ac:dyDescent="0.25">
      <c r="A429" s="14" t="s">
        <v>642</v>
      </c>
      <c r="B429" s="9">
        <v>44936</v>
      </c>
      <c r="C429" s="10">
        <v>44802</v>
      </c>
      <c r="D429" s="10">
        <v>44802</v>
      </c>
      <c r="E429" s="11">
        <f t="shared" si="8"/>
        <v>0.41666666666666669</v>
      </c>
      <c r="F429" s="12"/>
      <c r="G429" s="12"/>
      <c r="H429" s="13" t="s">
        <v>603</v>
      </c>
    </row>
    <row r="430" spans="1:8" ht="12" x14ac:dyDescent="0.25">
      <c r="A430" s="14" t="s">
        <v>643</v>
      </c>
      <c r="B430" s="9">
        <v>44936</v>
      </c>
      <c r="C430" s="10">
        <v>44802</v>
      </c>
      <c r="D430" s="10">
        <v>44802</v>
      </c>
      <c r="E430" s="11">
        <f t="shared" si="8"/>
        <v>0.41666666666666669</v>
      </c>
      <c r="F430" s="12"/>
      <c r="G430" s="12"/>
      <c r="H430" s="13" t="s">
        <v>644</v>
      </c>
    </row>
    <row r="431" spans="1:8" ht="12" x14ac:dyDescent="0.25">
      <c r="A431" s="14" t="s">
        <v>645</v>
      </c>
      <c r="B431" s="9">
        <v>44936</v>
      </c>
      <c r="C431" s="10">
        <v>44802</v>
      </c>
      <c r="D431" s="10">
        <v>44802</v>
      </c>
      <c r="E431" s="11">
        <f t="shared" si="8"/>
        <v>0.41666666666666669</v>
      </c>
      <c r="F431" s="12"/>
      <c r="G431" s="12"/>
      <c r="H431" s="13" t="s">
        <v>30</v>
      </c>
    </row>
    <row r="432" spans="1:8" ht="12" x14ac:dyDescent="0.25">
      <c r="A432" s="14" t="s">
        <v>646</v>
      </c>
      <c r="B432" s="9">
        <v>44936</v>
      </c>
      <c r="C432" s="10">
        <v>44802</v>
      </c>
      <c r="D432" s="10">
        <v>44802</v>
      </c>
      <c r="E432" s="11">
        <f t="shared" si="8"/>
        <v>0.41666666666666669</v>
      </c>
      <c r="F432" s="12"/>
      <c r="G432" s="12"/>
      <c r="H432" s="13" t="s">
        <v>647</v>
      </c>
    </row>
    <row r="433" spans="1:8" ht="12" x14ac:dyDescent="0.25">
      <c r="A433" s="14" t="s">
        <v>648</v>
      </c>
      <c r="B433" s="9">
        <v>44936</v>
      </c>
      <c r="C433" s="10">
        <v>44802</v>
      </c>
      <c r="D433" s="10">
        <v>44802</v>
      </c>
      <c r="E433" s="11">
        <f t="shared" si="8"/>
        <v>0.41666666666666669</v>
      </c>
      <c r="F433" s="12"/>
      <c r="G433" s="12"/>
      <c r="H433" s="13" t="s">
        <v>58</v>
      </c>
    </row>
    <row r="434" spans="1:8" ht="12" x14ac:dyDescent="0.25">
      <c r="A434" s="14" t="s">
        <v>649</v>
      </c>
      <c r="B434" s="9">
        <v>44936</v>
      </c>
      <c r="C434" s="10">
        <v>44802</v>
      </c>
      <c r="D434" s="10">
        <v>44802</v>
      </c>
      <c r="E434" s="11">
        <f t="shared" si="8"/>
        <v>0.41666666666666669</v>
      </c>
      <c r="F434" s="12"/>
      <c r="G434" s="12"/>
      <c r="H434" s="13" t="s">
        <v>30</v>
      </c>
    </row>
    <row r="435" spans="1:8" ht="12" x14ac:dyDescent="0.25">
      <c r="A435" s="14" t="s">
        <v>650</v>
      </c>
      <c r="B435" s="9">
        <v>44936</v>
      </c>
      <c r="C435" s="10">
        <v>44802</v>
      </c>
      <c r="D435" s="10">
        <v>44802</v>
      </c>
      <c r="E435" s="11">
        <f t="shared" si="8"/>
        <v>0.41666666666666669</v>
      </c>
      <c r="F435" s="12"/>
      <c r="G435" s="12"/>
      <c r="H435" s="13" t="s">
        <v>58</v>
      </c>
    </row>
    <row r="436" spans="1:8" ht="12" x14ac:dyDescent="0.25">
      <c r="A436" s="14" t="s">
        <v>651</v>
      </c>
      <c r="B436" s="9">
        <v>44936</v>
      </c>
      <c r="C436" s="10">
        <v>44802</v>
      </c>
      <c r="D436" s="10">
        <v>44802</v>
      </c>
      <c r="E436" s="11">
        <f t="shared" si="8"/>
        <v>0.41666666666666669</v>
      </c>
      <c r="F436" s="12"/>
      <c r="G436" s="12"/>
      <c r="H436" s="13" t="s">
        <v>58</v>
      </c>
    </row>
    <row r="437" spans="1:8" ht="12" x14ac:dyDescent="0.25">
      <c r="A437" s="14" t="s">
        <v>652</v>
      </c>
      <c r="B437" s="9">
        <v>44936</v>
      </c>
      <c r="C437" s="10">
        <v>44802</v>
      </c>
      <c r="D437" s="10">
        <v>44802</v>
      </c>
      <c r="E437" s="11">
        <f t="shared" si="8"/>
        <v>0.41666666666666669</v>
      </c>
      <c r="F437" s="12"/>
      <c r="G437" s="12"/>
      <c r="H437" s="13" t="s">
        <v>625</v>
      </c>
    </row>
    <row r="438" spans="1:8" ht="12" x14ac:dyDescent="0.25">
      <c r="A438" s="14" t="s">
        <v>653</v>
      </c>
      <c r="B438" s="9">
        <v>44936</v>
      </c>
      <c r="C438" s="10">
        <v>44802</v>
      </c>
      <c r="D438" s="10">
        <v>44802</v>
      </c>
      <c r="E438" s="11">
        <f t="shared" si="8"/>
        <v>0.41666666666666669</v>
      </c>
      <c r="F438" s="12"/>
      <c r="G438" s="12"/>
      <c r="H438" s="13" t="s">
        <v>223</v>
      </c>
    </row>
    <row r="439" spans="1:8" ht="12" x14ac:dyDescent="0.25">
      <c r="A439" s="14" t="s">
        <v>654</v>
      </c>
      <c r="B439" s="9">
        <v>44936</v>
      </c>
      <c r="C439" s="10">
        <v>44802</v>
      </c>
      <c r="D439" s="10">
        <v>44802</v>
      </c>
      <c r="E439" s="11">
        <f t="shared" si="8"/>
        <v>0.41666666666666669</v>
      </c>
      <c r="F439" s="12"/>
      <c r="G439" s="12"/>
      <c r="H439" s="13" t="s">
        <v>655</v>
      </c>
    </row>
    <row r="440" spans="1:8" ht="12" x14ac:dyDescent="0.25">
      <c r="A440" s="14" t="s">
        <v>656</v>
      </c>
      <c r="B440" s="9">
        <v>44936</v>
      </c>
      <c r="C440" s="10">
        <v>44802</v>
      </c>
      <c r="D440" s="10">
        <v>44802</v>
      </c>
      <c r="E440" s="11">
        <f t="shared" si="8"/>
        <v>0.41666666666666669</v>
      </c>
      <c r="F440" s="12"/>
      <c r="G440" s="12"/>
      <c r="H440" s="13" t="s">
        <v>521</v>
      </c>
    </row>
    <row r="441" spans="1:8" ht="12" x14ac:dyDescent="0.25">
      <c r="A441" s="14" t="s">
        <v>657</v>
      </c>
      <c r="B441" s="9">
        <v>44936</v>
      </c>
      <c r="C441" s="10">
        <v>44802</v>
      </c>
      <c r="D441" s="10">
        <v>44802</v>
      </c>
      <c r="E441" s="11">
        <f t="shared" si="8"/>
        <v>0.41666666666666669</v>
      </c>
      <c r="F441" s="12"/>
      <c r="G441" s="12"/>
      <c r="H441" s="13" t="s">
        <v>327</v>
      </c>
    </row>
    <row r="442" spans="1:8" ht="12" x14ac:dyDescent="0.25">
      <c r="A442" s="14" t="s">
        <v>658</v>
      </c>
      <c r="B442" s="9">
        <v>44936</v>
      </c>
      <c r="C442" s="10">
        <v>44802</v>
      </c>
      <c r="D442" s="10">
        <v>44802</v>
      </c>
      <c r="E442" s="11">
        <f t="shared" si="8"/>
        <v>0.41666666666666669</v>
      </c>
      <c r="F442" s="12"/>
      <c r="G442" s="12"/>
      <c r="H442" s="13" t="s">
        <v>659</v>
      </c>
    </row>
    <row r="443" spans="1:8" ht="12" x14ac:dyDescent="0.25">
      <c r="A443" s="14" t="s">
        <v>660</v>
      </c>
      <c r="B443" s="9">
        <v>44936</v>
      </c>
      <c r="C443" s="10">
        <v>44802</v>
      </c>
      <c r="D443" s="10">
        <v>44802</v>
      </c>
      <c r="E443" s="11">
        <f t="shared" si="8"/>
        <v>0.41666666666666669</v>
      </c>
      <c r="F443" s="12"/>
      <c r="G443" s="12"/>
      <c r="H443" s="13" t="s">
        <v>48</v>
      </c>
    </row>
    <row r="444" spans="1:8" ht="12" x14ac:dyDescent="0.25">
      <c r="A444" s="14" t="s">
        <v>661</v>
      </c>
      <c r="B444" s="9">
        <v>44936</v>
      </c>
      <c r="C444" s="10">
        <v>44802</v>
      </c>
      <c r="D444" s="10">
        <v>44802</v>
      </c>
      <c r="E444" s="11">
        <f t="shared" si="8"/>
        <v>0.41666666666666669</v>
      </c>
      <c r="F444" s="12"/>
      <c r="G444" s="12"/>
      <c r="H444" s="13" t="s">
        <v>58</v>
      </c>
    </row>
    <row r="445" spans="1:8" ht="12" x14ac:dyDescent="0.25">
      <c r="A445" s="14" t="s">
        <v>662</v>
      </c>
      <c r="B445" s="9">
        <v>44936</v>
      </c>
      <c r="C445" s="10">
        <v>44802</v>
      </c>
      <c r="D445" s="10">
        <v>44802</v>
      </c>
      <c r="E445" s="11">
        <f t="shared" si="8"/>
        <v>0.41666666666666669</v>
      </c>
      <c r="F445" s="12"/>
      <c r="G445" s="12"/>
      <c r="H445" s="13" t="s">
        <v>663</v>
      </c>
    </row>
    <row r="446" spans="1:8" ht="12" x14ac:dyDescent="0.25">
      <c r="A446" s="14" t="s">
        <v>664</v>
      </c>
      <c r="B446" s="9">
        <v>44936</v>
      </c>
      <c r="C446" s="10">
        <v>44802</v>
      </c>
      <c r="D446" s="10">
        <v>44802</v>
      </c>
      <c r="E446" s="11">
        <f t="shared" si="8"/>
        <v>0.41666666666666669</v>
      </c>
      <c r="F446" s="12"/>
      <c r="G446" s="12"/>
      <c r="H446" s="13" t="s">
        <v>531</v>
      </c>
    </row>
    <row r="447" spans="1:8" ht="12" x14ac:dyDescent="0.25">
      <c r="A447" s="14" t="s">
        <v>665</v>
      </c>
      <c r="B447" s="9">
        <v>44936</v>
      </c>
      <c r="C447" s="10">
        <v>44802</v>
      </c>
      <c r="D447" s="10">
        <v>44802</v>
      </c>
      <c r="E447" s="11">
        <f t="shared" si="8"/>
        <v>0.41666666666666669</v>
      </c>
      <c r="F447" s="12"/>
      <c r="G447" s="12"/>
      <c r="H447" s="13" t="s">
        <v>539</v>
      </c>
    </row>
    <row r="448" spans="1:8" ht="12" x14ac:dyDescent="0.25">
      <c r="A448" s="14" t="s">
        <v>666</v>
      </c>
      <c r="B448" s="9">
        <v>44936</v>
      </c>
      <c r="C448" s="10">
        <v>44802</v>
      </c>
      <c r="D448" s="10">
        <v>44802</v>
      </c>
      <c r="E448" s="11">
        <f t="shared" si="8"/>
        <v>0.41666666666666669</v>
      </c>
      <c r="F448" s="12"/>
      <c r="G448" s="12"/>
      <c r="H448" s="13" t="s">
        <v>667</v>
      </c>
    </row>
    <row r="449" spans="1:8" ht="12" x14ac:dyDescent="0.25">
      <c r="A449" s="14" t="s">
        <v>668</v>
      </c>
      <c r="B449" s="9">
        <v>44936</v>
      </c>
      <c r="C449" s="10">
        <v>44802</v>
      </c>
      <c r="D449" s="10">
        <v>44802</v>
      </c>
      <c r="E449" s="11">
        <f t="shared" si="8"/>
        <v>0.41666666666666669</v>
      </c>
      <c r="F449" s="12"/>
      <c r="G449" s="12"/>
      <c r="H449" s="13" t="s">
        <v>58</v>
      </c>
    </row>
    <row r="450" spans="1:8" ht="12" x14ac:dyDescent="0.25">
      <c r="A450" s="14" t="s">
        <v>669</v>
      </c>
      <c r="B450" s="9">
        <v>44936</v>
      </c>
      <c r="C450" s="10">
        <v>44802</v>
      </c>
      <c r="D450" s="10">
        <v>44802</v>
      </c>
      <c r="E450" s="11">
        <f t="shared" si="8"/>
        <v>0.41666666666666669</v>
      </c>
      <c r="F450" s="12"/>
      <c r="G450" s="12"/>
      <c r="H450" s="13" t="s">
        <v>670</v>
      </c>
    </row>
    <row r="451" spans="1:8" ht="12" x14ac:dyDescent="0.25">
      <c r="A451" s="14" t="s">
        <v>671</v>
      </c>
      <c r="B451" s="9">
        <v>44936</v>
      </c>
      <c r="C451" s="10">
        <v>44802</v>
      </c>
      <c r="D451" s="10">
        <v>44802</v>
      </c>
      <c r="E451" s="11">
        <f t="shared" si="8"/>
        <v>0.41666666666666669</v>
      </c>
      <c r="F451" s="12"/>
      <c r="G451" s="12"/>
      <c r="H451" s="13" t="s">
        <v>672</v>
      </c>
    </row>
    <row r="452" spans="1:8" ht="12" x14ac:dyDescent="0.25">
      <c r="A452" s="14" t="s">
        <v>673</v>
      </c>
      <c r="B452" s="9">
        <v>44936</v>
      </c>
      <c r="C452" s="10">
        <v>44802</v>
      </c>
      <c r="D452" s="10">
        <v>44802</v>
      </c>
      <c r="E452" s="11">
        <f t="shared" si="8"/>
        <v>0.41666666666666669</v>
      </c>
      <c r="F452" s="12"/>
      <c r="G452" s="12"/>
      <c r="H452" s="13" t="s">
        <v>674</v>
      </c>
    </row>
    <row r="453" spans="1:8" ht="12" x14ac:dyDescent="0.25">
      <c r="A453" s="14" t="s">
        <v>675</v>
      </c>
      <c r="B453" s="9">
        <v>44936</v>
      </c>
      <c r="C453" s="10">
        <v>44802</v>
      </c>
      <c r="D453" s="10">
        <v>44802</v>
      </c>
      <c r="E453" s="11">
        <f t="shared" si="8"/>
        <v>0.41666666666666669</v>
      </c>
      <c r="F453" s="12"/>
      <c r="G453" s="12"/>
      <c r="H453" s="13" t="s">
        <v>521</v>
      </c>
    </row>
    <row r="454" spans="1:8" ht="12" x14ac:dyDescent="0.25">
      <c r="A454" s="14" t="s">
        <v>676</v>
      </c>
      <c r="B454" s="9">
        <v>44936</v>
      </c>
      <c r="C454" s="10">
        <v>44802</v>
      </c>
      <c r="D454" s="10">
        <v>44802</v>
      </c>
      <c r="E454" s="11">
        <f t="shared" si="8"/>
        <v>0.41666666666666669</v>
      </c>
      <c r="F454" s="12"/>
      <c r="G454" s="12"/>
      <c r="H454" s="13" t="s">
        <v>189</v>
      </c>
    </row>
    <row r="455" spans="1:8" ht="12" x14ac:dyDescent="0.25">
      <c r="A455" s="14" t="s">
        <v>677</v>
      </c>
      <c r="B455" s="9">
        <v>44936</v>
      </c>
      <c r="C455" s="10">
        <v>44802</v>
      </c>
      <c r="D455" s="10">
        <v>44802</v>
      </c>
      <c r="E455" s="11">
        <f t="shared" si="8"/>
        <v>0.41666666666666669</v>
      </c>
      <c r="F455" s="12"/>
      <c r="G455" s="12"/>
      <c r="H455" s="13" t="s">
        <v>58</v>
      </c>
    </row>
    <row r="456" spans="1:8" ht="12" x14ac:dyDescent="0.25">
      <c r="A456" s="14" t="s">
        <v>678</v>
      </c>
      <c r="B456" s="9">
        <v>44936</v>
      </c>
      <c r="C456" s="10">
        <v>44802</v>
      </c>
      <c r="D456" s="10">
        <v>44802</v>
      </c>
      <c r="E456" s="11">
        <f t="shared" si="8"/>
        <v>0.41666666666666669</v>
      </c>
      <c r="F456" s="12"/>
      <c r="G456" s="12"/>
      <c r="H456" s="13" t="s">
        <v>58</v>
      </c>
    </row>
    <row r="457" spans="1:8" ht="12" x14ac:dyDescent="0.25">
      <c r="A457" s="14" t="s">
        <v>679</v>
      </c>
      <c r="B457" s="9">
        <v>44936</v>
      </c>
      <c r="C457" s="10">
        <v>44802</v>
      </c>
      <c r="D457" s="10">
        <v>44802</v>
      </c>
      <c r="E457" s="11">
        <f t="shared" si="8"/>
        <v>0.41666666666666669</v>
      </c>
      <c r="F457" s="12"/>
      <c r="G457" s="12"/>
      <c r="H457" s="13" t="s">
        <v>373</v>
      </c>
    </row>
    <row r="458" spans="1:8" ht="12" x14ac:dyDescent="0.25">
      <c r="A458" s="14" t="s">
        <v>680</v>
      </c>
      <c r="B458" s="9">
        <v>44936</v>
      </c>
      <c r="C458" s="10">
        <v>44802</v>
      </c>
      <c r="D458" s="10">
        <v>44802</v>
      </c>
      <c r="E458" s="11">
        <f t="shared" si="8"/>
        <v>0.41666666666666669</v>
      </c>
      <c r="F458" s="12"/>
      <c r="G458" s="12"/>
      <c r="H458" s="13" t="s">
        <v>58</v>
      </c>
    </row>
    <row r="459" spans="1:8" hidden="1" x14ac:dyDescent="0.2"/>
    <row r="460" spans="1:8" hidden="1" x14ac:dyDescent="0.2">
      <c r="A460" s="15" t="s">
        <v>681</v>
      </c>
    </row>
    <row r="461" spans="1:8" ht="45.6" hidden="1" x14ac:dyDescent="0.2">
      <c r="A461" s="20"/>
      <c r="B461" s="21"/>
      <c r="C461" s="21" t="s">
        <v>9</v>
      </c>
      <c r="D461" s="21" t="s">
        <v>682</v>
      </c>
      <c r="E461" s="21"/>
      <c r="F461" s="21" t="s">
        <v>683</v>
      </c>
      <c r="G461" s="21" t="s">
        <v>684</v>
      </c>
    </row>
    <row r="462" spans="1:8" ht="23.4" hidden="1" x14ac:dyDescent="0.25">
      <c r="A462" s="22"/>
      <c r="B462" s="21"/>
      <c r="C462" s="21" t="s">
        <v>8</v>
      </c>
      <c r="D462" s="21" t="s">
        <v>685</v>
      </c>
      <c r="E462" s="21"/>
      <c r="F462" s="21"/>
      <c r="G462" s="21" t="s">
        <v>686</v>
      </c>
    </row>
    <row r="463" spans="1:8" ht="34.799999999999997" hidden="1" x14ac:dyDescent="0.25">
      <c r="A463" s="22"/>
      <c r="B463" s="21"/>
      <c r="C463" s="21" t="s">
        <v>687</v>
      </c>
      <c r="D463" s="21" t="s">
        <v>688</v>
      </c>
      <c r="E463" s="21"/>
      <c r="F463" s="21" t="s">
        <v>689</v>
      </c>
      <c r="G463" s="21" t="s">
        <v>690</v>
      </c>
    </row>
    <row r="464" spans="1:8" ht="13.2" hidden="1" x14ac:dyDescent="0.25">
      <c r="A464" s="22"/>
      <c r="B464" s="21"/>
      <c r="C464" s="21"/>
      <c r="D464" s="21"/>
      <c r="E464" s="21"/>
      <c r="F464" s="21"/>
      <c r="G464" s="21"/>
    </row>
    <row r="465" spans="1:7" ht="13.2" hidden="1" x14ac:dyDescent="0.25">
      <c r="A465" s="22"/>
      <c r="B465" s="21"/>
      <c r="C465" s="21"/>
      <c r="D465" s="21"/>
      <c r="E465" s="21"/>
      <c r="F465" s="21"/>
      <c r="G465" s="21"/>
    </row>
    <row r="466" spans="1:7" ht="13.2" hidden="1" x14ac:dyDescent="0.25">
      <c r="A466" s="22"/>
      <c r="B466" s="21"/>
      <c r="C466" s="21"/>
      <c r="D466" s="21"/>
      <c r="E466" s="21"/>
      <c r="F466" s="21"/>
      <c r="G466" s="21"/>
    </row>
    <row r="467" spans="1:7" ht="13.2" hidden="1" x14ac:dyDescent="0.25">
      <c r="A467" s="22"/>
      <c r="B467" s="21"/>
      <c r="C467" s="21"/>
      <c r="D467" s="21"/>
      <c r="E467" s="21"/>
      <c r="F467" s="21"/>
      <c r="G467" s="21"/>
    </row>
    <row r="468" spans="1:7" ht="13.2" x14ac:dyDescent="0.25">
      <c r="A468" s="22"/>
      <c r="B468" s="21"/>
      <c r="C468" s="21"/>
      <c r="D468" s="21"/>
      <c r="E468" s="21"/>
      <c r="F468" s="21"/>
      <c r="G468" s="21"/>
    </row>
    <row r="469" spans="1:7" ht="13.2" x14ac:dyDescent="0.25">
      <c r="A469" s="22"/>
      <c r="B469" s="21"/>
      <c r="C469" s="21"/>
      <c r="D469" s="21"/>
      <c r="E469" s="21"/>
      <c r="F469" s="21"/>
      <c r="G469" s="21"/>
    </row>
    <row r="470" spans="1:7" ht="13.2" x14ac:dyDescent="0.25">
      <c r="A470" s="22"/>
      <c r="B470" s="21"/>
      <c r="C470" s="21"/>
      <c r="D470" s="21"/>
      <c r="E470" s="21"/>
      <c r="F470" s="21"/>
      <c r="G470" s="21"/>
    </row>
    <row r="471" spans="1:7" ht="13.2" x14ac:dyDescent="0.25">
      <c r="A471" s="22"/>
      <c r="B471" s="21"/>
      <c r="C471" s="21"/>
      <c r="D471" s="21"/>
      <c r="E471" s="21"/>
      <c r="F471" s="21"/>
      <c r="G471" s="21"/>
    </row>
    <row r="472" spans="1:7" ht="13.2" x14ac:dyDescent="0.25">
      <c r="A472" s="22"/>
    </row>
    <row r="473" spans="1:7" ht="13.2" x14ac:dyDescent="0.25">
      <c r="A473" s="22"/>
    </row>
    <row r="474" spans="1:7" ht="13.2" x14ac:dyDescent="0.25">
      <c r="A474" s="22"/>
    </row>
    <row r="475" spans="1:7" ht="13.2" x14ac:dyDescent="0.25">
      <c r="A475" s="22"/>
    </row>
    <row r="476" spans="1:7" ht="13.2" x14ac:dyDescent="0.25">
      <c r="A476" s="22"/>
    </row>
    <row r="477" spans="1:7" ht="13.2" x14ac:dyDescent="0.25">
      <c r="A477" s="22"/>
    </row>
  </sheetData>
  <conditionalFormatting sqref="A6:IN458">
    <cfRule type="expression" dxfId="53" priority="55" stopIfTrue="1">
      <formula>MOD(ROW(),2)=1</formula>
    </cfRule>
  </conditionalFormatting>
  <conditionalFormatting sqref="E246">
    <cfRule type="expression" dxfId="52" priority="54" stopIfTrue="1">
      <formula>MOD(ROW(),2)=1</formula>
    </cfRule>
  </conditionalFormatting>
  <conditionalFormatting sqref="E248">
    <cfRule type="expression" dxfId="51" priority="53" stopIfTrue="1">
      <formula>MOD(ROW(),2)=1</formula>
    </cfRule>
  </conditionalFormatting>
  <conditionalFormatting sqref="E250">
    <cfRule type="expression" dxfId="50" priority="51" stopIfTrue="1">
      <formula>MOD(ROW(),2)=1</formula>
    </cfRule>
  </conditionalFormatting>
  <conditionalFormatting sqref="E249">
    <cfRule type="expression" dxfId="49" priority="52" stopIfTrue="1">
      <formula>MOD(ROW(),2)=1</formula>
    </cfRule>
  </conditionalFormatting>
  <conditionalFormatting sqref="E251">
    <cfRule type="expression" dxfId="48" priority="50" stopIfTrue="1">
      <formula>MOD(ROW(),2)=1</formula>
    </cfRule>
  </conditionalFormatting>
  <conditionalFormatting sqref="E256:E257">
    <cfRule type="expression" dxfId="47" priority="49" stopIfTrue="1">
      <formula>MOD(ROW(),2)=1</formula>
    </cfRule>
  </conditionalFormatting>
  <conditionalFormatting sqref="E257">
    <cfRule type="expression" dxfId="46" priority="48" stopIfTrue="1">
      <formula>MOD(ROW(),2)=1</formula>
    </cfRule>
  </conditionalFormatting>
  <conditionalFormatting sqref="E258">
    <cfRule type="expression" dxfId="45" priority="47" stopIfTrue="1">
      <formula>MOD(ROW(),2)=1</formula>
    </cfRule>
  </conditionalFormatting>
  <conditionalFormatting sqref="E259">
    <cfRule type="expression" dxfId="44" priority="46" stopIfTrue="1">
      <formula>MOD(ROW(),2)=1</formula>
    </cfRule>
  </conditionalFormatting>
  <conditionalFormatting sqref="E260">
    <cfRule type="expression" dxfId="43" priority="45" stopIfTrue="1">
      <formula>MOD(ROW(),2)=1</formula>
    </cfRule>
  </conditionalFormatting>
  <conditionalFormatting sqref="E261">
    <cfRule type="expression" dxfId="42" priority="44" stopIfTrue="1">
      <formula>MOD(ROW(),2)=1</formula>
    </cfRule>
  </conditionalFormatting>
  <conditionalFormatting sqref="E263">
    <cfRule type="expression" dxfId="41" priority="43" stopIfTrue="1">
      <formula>MOD(ROW(),2)=1</formula>
    </cfRule>
  </conditionalFormatting>
  <conditionalFormatting sqref="E264:E265">
    <cfRule type="expression" dxfId="40" priority="42" stopIfTrue="1">
      <formula>MOD(ROW(),2)=1</formula>
    </cfRule>
  </conditionalFormatting>
  <conditionalFormatting sqref="E265:E266">
    <cfRule type="expression" dxfId="39" priority="41" stopIfTrue="1">
      <formula>MOD(ROW(),2)=1</formula>
    </cfRule>
  </conditionalFormatting>
  <conditionalFormatting sqref="E255">
    <cfRule type="expression" dxfId="38" priority="40" stopIfTrue="1">
      <formula>MOD(ROW(),2)=1</formula>
    </cfRule>
  </conditionalFormatting>
  <conditionalFormatting sqref="E244">
    <cfRule type="expression" dxfId="37" priority="39" stopIfTrue="1">
      <formula>MOD(ROW(),2)=1</formula>
    </cfRule>
  </conditionalFormatting>
  <conditionalFormatting sqref="E245">
    <cfRule type="expression" dxfId="36" priority="38" stopIfTrue="1">
      <formula>MOD(ROW(),2)=1</formula>
    </cfRule>
  </conditionalFormatting>
  <conditionalFormatting sqref="E267">
    <cfRule type="expression" dxfId="35" priority="37" stopIfTrue="1">
      <formula>MOD(ROW(),2)=1</formula>
    </cfRule>
  </conditionalFormatting>
  <conditionalFormatting sqref="E267">
    <cfRule type="expression" dxfId="34" priority="36" stopIfTrue="1">
      <formula>MOD(ROW(),2)=1</formula>
    </cfRule>
  </conditionalFormatting>
  <conditionalFormatting sqref="E268:E270">
    <cfRule type="expression" dxfId="33" priority="34" stopIfTrue="1">
      <formula>MOD(ROW(),2)=1</formula>
    </cfRule>
  </conditionalFormatting>
  <conditionalFormatting sqref="E268:E270">
    <cfRule type="expression" dxfId="32" priority="33" stopIfTrue="1">
      <formula>MOD(ROW(),2)=1</formula>
    </cfRule>
  </conditionalFormatting>
  <conditionalFormatting sqref="E269:E270">
    <cfRule type="expression" dxfId="31" priority="32" stopIfTrue="1">
      <formula>MOD(ROW(),2)=1</formula>
    </cfRule>
  </conditionalFormatting>
  <conditionalFormatting sqref="E269:E270">
    <cfRule type="expression" dxfId="30" priority="31" stopIfTrue="1">
      <formula>MOD(ROW(),2)=1</formula>
    </cfRule>
  </conditionalFormatting>
  <conditionalFormatting sqref="E270">
    <cfRule type="expression" dxfId="29" priority="30" stopIfTrue="1">
      <formula>MOD(ROW(),2)=1</formula>
    </cfRule>
  </conditionalFormatting>
  <conditionalFormatting sqref="E270">
    <cfRule type="expression" dxfId="28" priority="29" stopIfTrue="1">
      <formula>MOD(ROW(),2)=1</formula>
    </cfRule>
  </conditionalFormatting>
  <conditionalFormatting sqref="E271">
    <cfRule type="expression" dxfId="27" priority="28" stopIfTrue="1">
      <formula>MOD(ROW(),2)=1</formula>
    </cfRule>
  </conditionalFormatting>
  <conditionalFormatting sqref="E271">
    <cfRule type="expression" dxfId="26" priority="27" stopIfTrue="1">
      <formula>MOD(ROW(),2)=1</formula>
    </cfRule>
  </conditionalFormatting>
  <conditionalFormatting sqref="E272">
    <cfRule type="expression" dxfId="25" priority="26" stopIfTrue="1">
      <formula>MOD(ROW(),2)=1</formula>
    </cfRule>
  </conditionalFormatting>
  <conditionalFormatting sqref="E272">
    <cfRule type="expression" dxfId="24" priority="25" stopIfTrue="1">
      <formula>MOD(ROW(),2)=1</formula>
    </cfRule>
  </conditionalFormatting>
  <conditionalFormatting sqref="E273">
    <cfRule type="expression" dxfId="23" priority="24" stopIfTrue="1">
      <formula>MOD(ROW(),2)=1</formula>
    </cfRule>
  </conditionalFormatting>
  <conditionalFormatting sqref="E273">
    <cfRule type="expression" dxfId="22" priority="23" stopIfTrue="1">
      <formula>MOD(ROW(),2)=1</formula>
    </cfRule>
  </conditionalFormatting>
  <conditionalFormatting sqref="E274">
    <cfRule type="expression" dxfId="21" priority="22" stopIfTrue="1">
      <formula>MOD(ROW(),2)=1</formula>
    </cfRule>
  </conditionalFormatting>
  <conditionalFormatting sqref="E274">
    <cfRule type="expression" dxfId="20" priority="21" stopIfTrue="1">
      <formula>MOD(ROW(),2)=1</formula>
    </cfRule>
  </conditionalFormatting>
  <conditionalFormatting sqref="E275">
    <cfRule type="expression" dxfId="19" priority="20" stopIfTrue="1">
      <formula>MOD(ROW(),2)=1</formula>
    </cfRule>
  </conditionalFormatting>
  <conditionalFormatting sqref="E275">
    <cfRule type="expression" dxfId="18" priority="19" stopIfTrue="1">
      <formula>MOD(ROW(),2)=1</formula>
    </cfRule>
  </conditionalFormatting>
  <conditionalFormatting sqref="E276">
    <cfRule type="expression" dxfId="17" priority="18" stopIfTrue="1">
      <formula>MOD(ROW(),2)=1</formula>
    </cfRule>
  </conditionalFormatting>
  <conditionalFormatting sqref="E276">
    <cfRule type="expression" dxfId="16" priority="17" stopIfTrue="1">
      <formula>MOD(ROW(),2)=1</formula>
    </cfRule>
  </conditionalFormatting>
  <conditionalFormatting sqref="E277">
    <cfRule type="expression" dxfId="15" priority="16" stopIfTrue="1">
      <formula>MOD(ROW(),2)=1</formula>
    </cfRule>
  </conditionalFormatting>
  <conditionalFormatting sqref="E277">
    <cfRule type="expression" dxfId="14" priority="15" stopIfTrue="1">
      <formula>MOD(ROW(),2)=1</formula>
    </cfRule>
  </conditionalFormatting>
  <conditionalFormatting sqref="E278">
    <cfRule type="expression" dxfId="13" priority="14" stopIfTrue="1">
      <formula>MOD(ROW(),2)=1</formula>
    </cfRule>
  </conditionalFormatting>
  <conditionalFormatting sqref="E278">
    <cfRule type="expression" dxfId="12" priority="13" stopIfTrue="1">
      <formula>MOD(ROW(),2)=1</formula>
    </cfRule>
  </conditionalFormatting>
  <conditionalFormatting sqref="E279">
    <cfRule type="expression" dxfId="11" priority="12" stopIfTrue="1">
      <formula>MOD(ROW(),2)=1</formula>
    </cfRule>
  </conditionalFormatting>
  <conditionalFormatting sqref="E279">
    <cfRule type="expression" dxfId="10" priority="11" stopIfTrue="1">
      <formula>MOD(ROW(),2)=1</formula>
    </cfRule>
  </conditionalFormatting>
  <conditionalFormatting sqref="E280">
    <cfRule type="expression" dxfId="9" priority="10" stopIfTrue="1">
      <formula>MOD(ROW(),2)=1</formula>
    </cfRule>
  </conditionalFormatting>
  <conditionalFormatting sqref="E280">
    <cfRule type="expression" dxfId="8" priority="9" stopIfTrue="1">
      <formula>MOD(ROW(),2)=1</formula>
    </cfRule>
  </conditionalFormatting>
  <conditionalFormatting sqref="E281">
    <cfRule type="expression" dxfId="7" priority="8" stopIfTrue="1">
      <formula>MOD(ROW(),2)=1</formula>
    </cfRule>
  </conditionalFormatting>
  <conditionalFormatting sqref="E281">
    <cfRule type="expression" dxfId="6" priority="7" stopIfTrue="1">
      <formula>MOD(ROW(),2)=1</formula>
    </cfRule>
  </conditionalFormatting>
  <conditionalFormatting sqref="E282">
    <cfRule type="expression" dxfId="5" priority="6" stopIfTrue="1">
      <formula>MOD(ROW(),2)=1</formula>
    </cfRule>
  </conditionalFormatting>
  <conditionalFormatting sqref="E282">
    <cfRule type="expression" dxfId="4" priority="5" stopIfTrue="1">
      <formula>MOD(ROW(),2)=1</formula>
    </cfRule>
  </conditionalFormatting>
  <conditionalFormatting sqref="B289">
    <cfRule type="expression" dxfId="3" priority="4" stopIfTrue="1">
      <formula>MOD(ROW(),2)=1</formula>
    </cfRule>
  </conditionalFormatting>
  <conditionalFormatting sqref="E289">
    <cfRule type="expression" dxfId="2" priority="3" stopIfTrue="1">
      <formula>MOD(ROW(),2)=1</formula>
    </cfRule>
  </conditionalFormatting>
  <conditionalFormatting sqref="E289">
    <cfRule type="expression" dxfId="1" priority="2" stopIfTrue="1">
      <formula>MOD(ROW(),2)=1</formula>
    </cfRule>
  </conditionalFormatting>
  <conditionalFormatting sqref="A1:A65536">
    <cfRule type="duplicateValues" dxfId="0" priority="1" stopIfTrue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 Roberts</dc:creator>
  <cp:lastModifiedBy>Eden Roberts</cp:lastModifiedBy>
  <dcterms:created xsi:type="dcterms:W3CDTF">2023-01-05T22:12:21Z</dcterms:created>
  <dcterms:modified xsi:type="dcterms:W3CDTF">2023-01-05T22:20:17Z</dcterms:modified>
</cp:coreProperties>
</file>